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025"/>
  <workbookPr updateLinks="never"/>
  <mc:AlternateContent xmlns:mc="http://schemas.openxmlformats.org/markup-compatibility/2006">
    <mc:Choice Requires="x15">
      <x15ac:absPath xmlns:x15ac="http://schemas.microsoft.com/office/spreadsheetml/2010/11/ac" url="\\stk\AC\DOSSIERS MME CAILLIBOTTE\CICB\DIAGNOSTIC\DOC METS - MartinDANTANT- diagnosticACHAT\"/>
    </mc:Choice>
  </mc:AlternateContent>
  <xr:revisionPtr revIDLastSave="0" documentId="8_{33B1046C-43EC-4FC7-94D1-9C621BABE47F}" xr6:coauthVersionLast="47" xr6:coauthVersionMax="47" xr10:uidLastSave="{00000000-0000-0000-0000-000000000000}"/>
  <bookViews>
    <workbookView xWindow="-98" yWindow="-98" windowWidth="20715" windowHeight="13276" tabRatio="873" xr2:uid="{00000000-000D-0000-FFFF-FFFF00000000}"/>
  </bookViews>
  <sheets>
    <sheet name="Auto diagnostic Cycle Achat" sheetId="1" r:id="rId1"/>
    <sheet name="Résultats" sheetId="20" r:id="rId2"/>
    <sheet name="Méthodologie" sheetId="13" r:id="rId3"/>
  </sheets>
  <definedNames>
    <definedName name="_xlnm._FilterDatabase" localSheetId="0" hidden="1">'Auto diagnostic Cycle Achat'!#REF!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39" i="1" l="1"/>
  <c r="H15" i="1"/>
  <c r="F3" i="1"/>
  <c r="G51" i="1"/>
  <c r="H51" i="1"/>
  <c r="H109" i="1"/>
  <c r="I109" i="1" s="1"/>
  <c r="J109" i="1"/>
  <c r="H127" i="1"/>
  <c r="G127" i="1"/>
  <c r="G109" i="1"/>
  <c r="G73" i="1"/>
  <c r="G72" i="1"/>
  <c r="G39" i="1"/>
  <c r="G15" i="1"/>
  <c r="H73" i="1"/>
  <c r="I73" i="1" s="1"/>
  <c r="J73" i="1" s="1"/>
  <c r="H72" i="1"/>
  <c r="I72" i="1" s="1"/>
  <c r="J72" i="1" s="1"/>
  <c r="H126" i="1"/>
  <c r="G126" i="1"/>
  <c r="H125" i="1"/>
  <c r="G125" i="1"/>
  <c r="H124" i="1"/>
  <c r="G124" i="1"/>
  <c r="H123" i="1"/>
  <c r="G123" i="1"/>
  <c r="H122" i="1"/>
  <c r="G122" i="1"/>
  <c r="H121" i="1"/>
  <c r="G121" i="1"/>
  <c r="F120" i="1"/>
  <c r="E120" i="1"/>
  <c r="D120" i="1"/>
  <c r="H119" i="1"/>
  <c r="G119" i="1"/>
  <c r="F118" i="1"/>
  <c r="E118" i="1"/>
  <c r="D118" i="1"/>
  <c r="H117" i="1"/>
  <c r="G117" i="1"/>
  <c r="H116" i="1"/>
  <c r="G116" i="1"/>
  <c r="H115" i="1"/>
  <c r="G115" i="1"/>
  <c r="H114" i="1"/>
  <c r="G114" i="1"/>
  <c r="H113" i="1"/>
  <c r="G113" i="1"/>
  <c r="H112" i="1"/>
  <c r="G112" i="1"/>
  <c r="H111" i="1"/>
  <c r="G111" i="1"/>
  <c r="F110" i="1"/>
  <c r="E110" i="1"/>
  <c r="D110" i="1"/>
  <c r="H108" i="1"/>
  <c r="G108" i="1"/>
  <c r="H107" i="1"/>
  <c r="G107" i="1"/>
  <c r="H106" i="1"/>
  <c r="G106" i="1"/>
  <c r="H105" i="1"/>
  <c r="G105" i="1"/>
  <c r="H104" i="1"/>
  <c r="G104" i="1"/>
  <c r="F103" i="1"/>
  <c r="E103" i="1"/>
  <c r="D103" i="1"/>
  <c r="H102" i="1"/>
  <c r="G102" i="1"/>
  <c r="H101" i="1"/>
  <c r="G101" i="1"/>
  <c r="H100" i="1"/>
  <c r="G100" i="1"/>
  <c r="F99" i="1"/>
  <c r="E99" i="1"/>
  <c r="D99" i="1"/>
  <c r="H98" i="1"/>
  <c r="G98" i="1"/>
  <c r="H97" i="1"/>
  <c r="G97" i="1"/>
  <c r="H96" i="1"/>
  <c r="G96" i="1"/>
  <c r="H95" i="1"/>
  <c r="G95" i="1"/>
  <c r="F94" i="1"/>
  <c r="E94" i="1"/>
  <c r="D94" i="1"/>
  <c r="H93" i="1"/>
  <c r="G93" i="1"/>
  <c r="H92" i="1"/>
  <c r="G92" i="1"/>
  <c r="H91" i="1"/>
  <c r="G91" i="1"/>
  <c r="H90" i="1"/>
  <c r="G90" i="1"/>
  <c r="H89" i="1"/>
  <c r="G89" i="1"/>
  <c r="H88" i="1"/>
  <c r="G88" i="1"/>
  <c r="H87" i="1"/>
  <c r="G87" i="1"/>
  <c r="F86" i="1"/>
  <c r="F74" i="1" s="1"/>
  <c r="E86" i="1"/>
  <c r="E74" i="1" s="1"/>
  <c r="D86" i="1"/>
  <c r="D74" i="1" s="1"/>
  <c r="H85" i="1"/>
  <c r="G85" i="1"/>
  <c r="H84" i="1"/>
  <c r="G84" i="1"/>
  <c r="H83" i="1"/>
  <c r="G83" i="1"/>
  <c r="H82" i="1"/>
  <c r="G82" i="1"/>
  <c r="H81" i="1"/>
  <c r="G81" i="1"/>
  <c r="H80" i="1"/>
  <c r="G80" i="1"/>
  <c r="H79" i="1"/>
  <c r="G79" i="1"/>
  <c r="H78" i="1"/>
  <c r="G78" i="1"/>
  <c r="H77" i="1"/>
  <c r="G77" i="1"/>
  <c r="H76" i="1"/>
  <c r="G76" i="1"/>
  <c r="H75" i="1"/>
  <c r="G75" i="1"/>
  <c r="H71" i="1"/>
  <c r="G71" i="1"/>
  <c r="H70" i="1"/>
  <c r="G70" i="1"/>
  <c r="H69" i="1"/>
  <c r="G69" i="1"/>
  <c r="H68" i="1"/>
  <c r="G68" i="1"/>
  <c r="H67" i="1"/>
  <c r="G67" i="1"/>
  <c r="F66" i="1"/>
  <c r="E66" i="1"/>
  <c r="D66" i="1"/>
  <c r="H65" i="1"/>
  <c r="G65" i="1"/>
  <c r="H64" i="1"/>
  <c r="G64" i="1"/>
  <c r="H63" i="1"/>
  <c r="G63" i="1"/>
  <c r="H62" i="1"/>
  <c r="G62" i="1"/>
  <c r="H61" i="1"/>
  <c r="G61" i="1"/>
  <c r="H60" i="1"/>
  <c r="G60" i="1"/>
  <c r="F59" i="1"/>
  <c r="E59" i="1"/>
  <c r="D59" i="1"/>
  <c r="H58" i="1"/>
  <c r="G58" i="1"/>
  <c r="H57" i="1"/>
  <c r="G57" i="1"/>
  <c r="H56" i="1"/>
  <c r="G56" i="1"/>
  <c r="H55" i="1"/>
  <c r="G55" i="1"/>
  <c r="H54" i="1"/>
  <c r="G54" i="1"/>
  <c r="H53" i="1"/>
  <c r="G53" i="1"/>
  <c r="F52" i="1"/>
  <c r="E52" i="1"/>
  <c r="D52" i="1"/>
  <c r="H50" i="1"/>
  <c r="G50" i="1"/>
  <c r="H49" i="1"/>
  <c r="G49" i="1"/>
  <c r="H48" i="1"/>
  <c r="G48" i="1"/>
  <c r="H47" i="1"/>
  <c r="G47" i="1"/>
  <c r="H46" i="1"/>
  <c r="G46" i="1"/>
  <c r="H45" i="1"/>
  <c r="G45" i="1"/>
  <c r="H44" i="1"/>
  <c r="G44" i="1"/>
  <c r="H43" i="1"/>
  <c r="G43" i="1"/>
  <c r="H42" i="1"/>
  <c r="G42" i="1"/>
  <c r="H41" i="1"/>
  <c r="G41" i="1"/>
  <c r="F40" i="1"/>
  <c r="E40" i="1"/>
  <c r="D40" i="1"/>
  <c r="H38" i="1"/>
  <c r="G38" i="1"/>
  <c r="H37" i="1"/>
  <c r="G37" i="1"/>
  <c r="H36" i="1"/>
  <c r="G36" i="1"/>
  <c r="H35" i="1"/>
  <c r="G35" i="1"/>
  <c r="H34" i="1"/>
  <c r="G34" i="1"/>
  <c r="H33" i="1"/>
  <c r="G33" i="1"/>
  <c r="H32" i="1"/>
  <c r="G32" i="1"/>
  <c r="H31" i="1"/>
  <c r="G31" i="1"/>
  <c r="H30" i="1"/>
  <c r="G30" i="1"/>
  <c r="H29" i="1"/>
  <c r="G29" i="1"/>
  <c r="H28" i="1"/>
  <c r="G28" i="1"/>
  <c r="H27" i="1"/>
  <c r="G27" i="1"/>
  <c r="H26" i="1"/>
  <c r="G26" i="1"/>
  <c r="H25" i="1"/>
  <c r="G25" i="1"/>
  <c r="H24" i="1"/>
  <c r="G24" i="1"/>
  <c r="F23" i="1"/>
  <c r="E23" i="1"/>
  <c r="D23" i="1"/>
  <c r="H22" i="1"/>
  <c r="G22" i="1"/>
  <c r="H21" i="1"/>
  <c r="G21" i="1"/>
  <c r="H20" i="1"/>
  <c r="G20" i="1"/>
  <c r="H19" i="1"/>
  <c r="G19" i="1"/>
  <c r="H18" i="1"/>
  <c r="G18" i="1"/>
  <c r="H17" i="1"/>
  <c r="G17" i="1"/>
  <c r="F16" i="1"/>
  <c r="E16" i="1"/>
  <c r="D16" i="1"/>
  <c r="H14" i="1"/>
  <c r="G14" i="1"/>
  <c r="H13" i="1"/>
  <c r="G13" i="1"/>
  <c r="H12" i="1"/>
  <c r="G12" i="1"/>
  <c r="H11" i="1"/>
  <c r="G11" i="1"/>
  <c r="H10" i="1"/>
  <c r="G10" i="1"/>
  <c r="H9" i="1"/>
  <c r="G9" i="1"/>
  <c r="H8" i="1"/>
  <c r="G8" i="1"/>
  <c r="H7" i="1"/>
  <c r="G7" i="1"/>
  <c r="H6" i="1"/>
  <c r="G6" i="1"/>
  <c r="H5" i="1"/>
  <c r="G5" i="1"/>
  <c r="H4" i="1"/>
  <c r="G4" i="1"/>
  <c r="E3" i="1"/>
  <c r="D3" i="1"/>
  <c r="I51" i="1" l="1"/>
  <c r="J51" i="1" s="1"/>
  <c r="I44" i="1"/>
  <c r="J44" i="1" s="1"/>
  <c r="I50" i="1"/>
  <c r="J50" i="1" s="1"/>
  <c r="I39" i="1"/>
  <c r="J39" i="1" s="1"/>
  <c r="I20" i="1"/>
  <c r="J20" i="1" s="1"/>
  <c r="I15" i="1"/>
  <c r="J15" i="1" s="1"/>
  <c r="I25" i="1"/>
  <c r="J25" i="1" s="1"/>
  <c r="I31" i="1"/>
  <c r="J31" i="1" s="1"/>
  <c r="I37" i="1"/>
  <c r="J37" i="1" s="1"/>
  <c r="I125" i="1"/>
  <c r="J125" i="1" s="1"/>
  <c r="I127" i="1"/>
  <c r="J127" i="1" s="1"/>
  <c r="I60" i="1"/>
  <c r="J60" i="1" s="1"/>
  <c r="I100" i="1"/>
  <c r="J100" i="1" s="1"/>
  <c r="I112" i="1"/>
  <c r="J112" i="1" s="1"/>
  <c r="G94" i="1"/>
  <c r="I77" i="1"/>
  <c r="J77" i="1" s="1"/>
  <c r="I61" i="1"/>
  <c r="J61" i="1" s="1"/>
  <c r="H120" i="1"/>
  <c r="H99" i="1"/>
  <c r="H3" i="1"/>
  <c r="I115" i="1"/>
  <c r="J115" i="1" s="1"/>
  <c r="I119" i="1"/>
  <c r="J119" i="1" s="1"/>
  <c r="I98" i="1"/>
  <c r="J98" i="1" s="1"/>
  <c r="G103" i="1"/>
  <c r="I17" i="1"/>
  <c r="J17" i="1" s="1"/>
  <c r="H23" i="1"/>
  <c r="I41" i="1"/>
  <c r="J41" i="1" s="1"/>
  <c r="I47" i="1"/>
  <c r="J47" i="1" s="1"/>
  <c r="I122" i="1"/>
  <c r="J122" i="1" s="1"/>
  <c r="I101" i="1"/>
  <c r="J101" i="1" s="1"/>
  <c r="I113" i="1"/>
  <c r="J113" i="1" s="1"/>
  <c r="I28" i="1"/>
  <c r="J28" i="1" s="1"/>
  <c r="I34" i="1"/>
  <c r="J34" i="1" s="1"/>
  <c r="I53" i="1"/>
  <c r="J53" i="1" s="1"/>
  <c r="H59" i="1"/>
  <c r="I64" i="1"/>
  <c r="J64" i="1" s="1"/>
  <c r="G59" i="1"/>
  <c r="H66" i="1"/>
  <c r="I78" i="1"/>
  <c r="J78" i="1" s="1"/>
  <c r="I84" i="1"/>
  <c r="J84" i="1" s="1"/>
  <c r="I79" i="1"/>
  <c r="J79" i="1" s="1"/>
  <c r="I68" i="1"/>
  <c r="J68" i="1" s="1"/>
  <c r="I75" i="1"/>
  <c r="J75" i="1" s="1"/>
  <c r="I92" i="1"/>
  <c r="J92" i="1" s="1"/>
  <c r="I89" i="1"/>
  <c r="J89" i="1" s="1"/>
  <c r="I104" i="1"/>
  <c r="J104" i="1" s="1"/>
  <c r="I8" i="1"/>
  <c r="J8" i="1" s="1"/>
  <c r="I14" i="1"/>
  <c r="J14" i="1" s="1"/>
  <c r="I49" i="1"/>
  <c r="J49" i="1" s="1"/>
  <c r="I70" i="1"/>
  <c r="J70" i="1" s="1"/>
  <c r="I90" i="1"/>
  <c r="J90" i="1" s="1"/>
  <c r="I111" i="1"/>
  <c r="J111" i="1" s="1"/>
  <c r="I117" i="1"/>
  <c r="J117" i="1" s="1"/>
  <c r="I123" i="1"/>
  <c r="J123" i="1" s="1"/>
  <c r="I9" i="1"/>
  <c r="J9" i="1" s="1"/>
  <c r="H16" i="1"/>
  <c r="I26" i="1"/>
  <c r="J26" i="1" s="1"/>
  <c r="I32" i="1"/>
  <c r="J32" i="1" s="1"/>
  <c r="I38" i="1"/>
  <c r="J38" i="1" s="1"/>
  <c r="I62" i="1"/>
  <c r="J62" i="1" s="1"/>
  <c r="I71" i="1"/>
  <c r="J71" i="1" s="1"/>
  <c r="I91" i="1"/>
  <c r="J91" i="1" s="1"/>
  <c r="I106" i="1"/>
  <c r="J106" i="1" s="1"/>
  <c r="I63" i="1"/>
  <c r="J63" i="1" s="1"/>
  <c r="I80" i="1"/>
  <c r="J80" i="1" s="1"/>
  <c r="I107" i="1"/>
  <c r="J107" i="1" s="1"/>
  <c r="I5" i="1"/>
  <c r="J5" i="1" s="1"/>
  <c r="I11" i="1"/>
  <c r="J11" i="1" s="1"/>
  <c r="G23" i="1"/>
  <c r="I6" i="1"/>
  <c r="J6" i="1" s="1"/>
  <c r="I12" i="1"/>
  <c r="J12" i="1" s="1"/>
  <c r="I29" i="1"/>
  <c r="J29" i="1" s="1"/>
  <c r="I35" i="1"/>
  <c r="J35" i="1" s="1"/>
  <c r="I65" i="1"/>
  <c r="J65" i="1" s="1"/>
  <c r="I69" i="1"/>
  <c r="J69" i="1" s="1"/>
  <c r="H94" i="1"/>
  <c r="I94" i="1" s="1"/>
  <c r="J94" i="1" s="1"/>
  <c r="I126" i="1"/>
  <c r="J126" i="1" s="1"/>
  <c r="I19" i="1"/>
  <c r="J19" i="1" s="1"/>
  <c r="I24" i="1"/>
  <c r="J24" i="1" s="1"/>
  <c r="I30" i="1"/>
  <c r="J30" i="1" s="1"/>
  <c r="I36" i="1"/>
  <c r="J36" i="1" s="1"/>
  <c r="I42" i="1"/>
  <c r="J42" i="1" s="1"/>
  <c r="I48" i="1"/>
  <c r="J48" i="1" s="1"/>
  <c r="I54" i="1"/>
  <c r="J54" i="1" s="1"/>
  <c r="I83" i="1"/>
  <c r="J83" i="1" s="1"/>
  <c r="G99" i="1"/>
  <c r="G110" i="1"/>
  <c r="I116" i="1"/>
  <c r="J116" i="1" s="1"/>
  <c r="I96" i="1"/>
  <c r="J96" i="1" s="1"/>
  <c r="H118" i="1"/>
  <c r="I43" i="1"/>
  <c r="J43" i="1" s="1"/>
  <c r="I21" i="1"/>
  <c r="J21" i="1" s="1"/>
  <c r="I55" i="1"/>
  <c r="J55" i="1" s="1"/>
  <c r="I76" i="1"/>
  <c r="J76" i="1" s="1"/>
  <c r="I81" i="1"/>
  <c r="J81" i="1" s="1"/>
  <c r="I97" i="1"/>
  <c r="J97" i="1" s="1"/>
  <c r="G118" i="1"/>
  <c r="G74" i="1"/>
  <c r="G3" i="1"/>
  <c r="G16" i="1"/>
  <c r="I22" i="1"/>
  <c r="J22" i="1" s="1"/>
  <c r="I27" i="1"/>
  <c r="J27" i="1" s="1"/>
  <c r="I33" i="1"/>
  <c r="J33" i="1" s="1"/>
  <c r="H40" i="1"/>
  <c r="I56" i="1"/>
  <c r="J56" i="1" s="1"/>
  <c r="G66" i="1"/>
  <c r="I82" i="1"/>
  <c r="J82" i="1" s="1"/>
  <c r="I87" i="1"/>
  <c r="J87" i="1" s="1"/>
  <c r="I93" i="1"/>
  <c r="J93" i="1" s="1"/>
  <c r="I102" i="1"/>
  <c r="J102" i="1" s="1"/>
  <c r="I4" i="1"/>
  <c r="J4" i="1" s="1"/>
  <c r="I10" i="1"/>
  <c r="J10" i="1" s="1"/>
  <c r="G40" i="1"/>
  <c r="I45" i="1"/>
  <c r="J45" i="1" s="1"/>
  <c r="H103" i="1"/>
  <c r="I103" i="1" s="1"/>
  <c r="J103" i="1" s="1"/>
  <c r="I57" i="1"/>
  <c r="J57" i="1" s="1"/>
  <c r="I88" i="1"/>
  <c r="J88" i="1" s="1"/>
  <c r="I108" i="1"/>
  <c r="J108" i="1" s="1"/>
  <c r="I114" i="1"/>
  <c r="J114" i="1" s="1"/>
  <c r="I124" i="1"/>
  <c r="J124" i="1" s="1"/>
  <c r="H52" i="1"/>
  <c r="I18" i="1"/>
  <c r="J18" i="1" s="1"/>
  <c r="I46" i="1"/>
  <c r="J46" i="1" s="1"/>
  <c r="G52" i="1"/>
  <c r="I58" i="1"/>
  <c r="J58" i="1" s="1"/>
  <c r="I67" i="1"/>
  <c r="J67" i="1" s="1"/>
  <c r="H110" i="1"/>
  <c r="G120" i="1"/>
  <c r="I7" i="1"/>
  <c r="J7" i="1" s="1"/>
  <c r="I13" i="1"/>
  <c r="J13" i="1" s="1"/>
  <c r="I85" i="1"/>
  <c r="J85" i="1" s="1"/>
  <c r="I95" i="1"/>
  <c r="J95" i="1" s="1"/>
  <c r="I105" i="1"/>
  <c r="J105" i="1" s="1"/>
  <c r="I121" i="1"/>
  <c r="J121" i="1" s="1"/>
  <c r="H74" i="1"/>
  <c r="G86" i="1"/>
  <c r="H86" i="1"/>
  <c r="I99" i="1" l="1"/>
  <c r="J99" i="1" s="1"/>
  <c r="A29" i="20"/>
  <c r="I23" i="1"/>
  <c r="J23" i="1" s="1"/>
  <c r="I120" i="1"/>
  <c r="J120" i="1" s="1"/>
  <c r="I59" i="1"/>
  <c r="J59" i="1" s="1"/>
  <c r="I66" i="1"/>
  <c r="J66" i="1" s="1"/>
  <c r="I110" i="1"/>
  <c r="J110" i="1" s="1"/>
  <c r="I40" i="1"/>
  <c r="J40" i="1" s="1"/>
  <c r="I74" i="1"/>
  <c r="J74" i="1" s="1"/>
  <c r="I16" i="1"/>
  <c r="J16" i="1" s="1"/>
  <c r="I118" i="1"/>
  <c r="J118" i="1" s="1"/>
  <c r="I3" i="1"/>
  <c r="J3" i="1" s="1"/>
  <c r="I52" i="1"/>
  <c r="J52" i="1" s="1"/>
  <c r="I86" i="1"/>
  <c r="J86" i="1" s="1"/>
  <c r="G4" i="20" l="1"/>
  <c r="F4" i="20"/>
  <c r="E4" i="20"/>
  <c r="D4" i="20"/>
  <c r="C4" i="20"/>
  <c r="B4" i="20"/>
</calcChain>
</file>

<file path=xl/sharedStrings.xml><?xml version="1.0" encoding="utf-8"?>
<sst xmlns="http://schemas.openxmlformats.org/spreadsheetml/2006/main" count="247" uniqueCount="212">
  <si>
    <t>Conforme</t>
  </si>
  <si>
    <t>Majeur</t>
  </si>
  <si>
    <t>Mineur</t>
  </si>
  <si>
    <t>Négligeable</t>
  </si>
  <si>
    <t>Critique</t>
  </si>
  <si>
    <t>①</t>
  </si>
  <si>
    <t>②</t>
  </si>
  <si>
    <t>③</t>
  </si>
  <si>
    <t>④</t>
  </si>
  <si>
    <t>⑤</t>
  </si>
  <si>
    <t>⑥</t>
  </si>
  <si>
    <t>⑦</t>
  </si>
  <si>
    <t>⑧</t>
  </si>
  <si>
    <t>⑨</t>
  </si>
  <si>
    <t>⑩</t>
  </si>
  <si>
    <t>⑪</t>
  </si>
  <si>
    <t>⑫</t>
  </si>
  <si>
    <t>⑬</t>
  </si>
  <si>
    <t>⑭</t>
  </si>
  <si>
    <t>⑮</t>
  </si>
  <si>
    <t>Méthodologie de réalisation de l'auto- diagnostic anticorruption du cycle "Achat"</t>
  </si>
  <si>
    <t xml:space="preserve"> ⑭ Différents et litiges (ex : protocoles transactionnels, règlements amiables, …)</t>
  </si>
  <si>
    <t>Éléments du référentiel</t>
  </si>
  <si>
    <t>Pondération
des éléments du référentiel (DPCoF)</t>
  </si>
  <si>
    <t>Sourcing</t>
  </si>
  <si>
    <t>Détermination du besoin</t>
  </si>
  <si>
    <t>Détermination de la procédure</t>
  </si>
  <si>
    <t>Contenu des pièces administratives, techniques et financières</t>
  </si>
  <si>
    <t>Mesures de publicité et de remise des plis</t>
  </si>
  <si>
    <t>Communication et échanges durant la phase de passation</t>
  </si>
  <si>
    <t>Analyse des candidatures</t>
  </si>
  <si>
    <t>Analyse des offres</t>
  </si>
  <si>
    <t>Attribution du marché public ou abandon de la procédure</t>
  </si>
  <si>
    <t>Mise au point et signature du marché</t>
  </si>
  <si>
    <t>Modification du marché public en cours d'exécution</t>
  </si>
  <si>
    <t>Bilan d’exécution (physique et financier)</t>
  </si>
  <si>
    <t>Écart au référentiel
(0=Totalement conforme ; 1=Absence totale de conformité)</t>
  </si>
  <si>
    <t>Non Évalué</t>
  </si>
  <si>
    <t>Usage DPCoF uniquement</t>
  </si>
  <si>
    <t xml:space="preserve">Comportements et pratiques prohibées  </t>
  </si>
  <si>
    <t>② Détermination du besoin</t>
  </si>
  <si>
    <t>⑦ Analyse des candidatures</t>
  </si>
  <si>
    <r>
      <rPr>
        <b/>
        <sz val="14"/>
        <color theme="1"/>
        <rFont val="Calibri"/>
        <family val="2"/>
        <scheme val="minor"/>
      </rPr>
      <t>I.1.1</t>
    </r>
    <r>
      <rPr>
        <sz val="14"/>
        <color theme="1"/>
        <rFont val="Calibri"/>
        <family val="2"/>
        <scheme val="minor"/>
      </rPr>
      <t xml:space="preserve"> - Communiquer de manière transparente et identique sur les besoins du pouvoir adjudicateur (réunions sur les intentions d’achats, publication de la programmation pluriannuelle des marchés).
</t>
    </r>
  </si>
  <si>
    <r>
      <rPr>
        <b/>
        <sz val="14"/>
        <color theme="1"/>
        <rFont val="Calibri"/>
        <family val="2"/>
        <scheme val="minor"/>
      </rPr>
      <t>I.1.2</t>
    </r>
    <r>
      <rPr>
        <sz val="14"/>
        <color theme="1"/>
        <rFont val="Calibri"/>
        <family val="2"/>
        <scheme val="minor"/>
      </rPr>
      <t xml:space="preserve"> - Anticiper la programmation des marchés et effectuer le sourcing suffisamment en amont.
</t>
    </r>
  </si>
  <si>
    <r>
      <rPr>
        <b/>
        <sz val="14"/>
        <color theme="1"/>
        <rFont val="Calibri"/>
        <family val="2"/>
        <scheme val="minor"/>
      </rPr>
      <t>I.1.5</t>
    </r>
    <r>
      <rPr>
        <sz val="14"/>
        <color theme="1"/>
        <rFont val="Calibri"/>
        <family val="2"/>
        <scheme val="minor"/>
      </rPr>
      <t xml:space="preserve"> - Assurer la collégialité du sourcing :
- Réunions internes avant l’écriture du cahier des charges avec, le cas échéant, des acteurs neutres vis-à-vis du besoin à satisfaire.
- Création d’un binôme acheteur/prescripteur (</t>
    </r>
    <r>
      <rPr>
        <sz val="14"/>
        <rFont val="Calibri"/>
        <family val="2"/>
        <scheme val="minor"/>
      </rPr>
      <t>notamment</t>
    </r>
    <r>
      <rPr>
        <sz val="14"/>
        <color rgb="FFFF0000"/>
        <rFont val="Calibri"/>
        <family val="2"/>
        <scheme val="minor"/>
      </rPr>
      <t xml:space="preserve"> </t>
    </r>
    <r>
      <rPr>
        <sz val="14"/>
        <color theme="1"/>
        <rFont val="Calibri"/>
        <family val="2"/>
        <scheme val="minor"/>
      </rPr>
      <t xml:space="preserve">si la participation d’un agent est susceptible de créer une situation à risque).
</t>
    </r>
  </si>
  <si>
    <r>
      <rPr>
        <b/>
        <sz val="14"/>
        <color theme="1"/>
        <rFont val="Calibri"/>
        <family val="2"/>
        <scheme val="minor"/>
      </rPr>
      <t>I.1.8</t>
    </r>
    <r>
      <rPr>
        <sz val="14"/>
        <color theme="1"/>
        <rFont val="Calibri"/>
        <family val="2"/>
        <scheme val="minor"/>
      </rPr>
      <t xml:space="preserve"> - Assurer la traçabilité et la transparence des échanges (compte rendu écrit ou grille d’entretien fournisseurs) et contrôler la diffusion des informations obtenues (diffusion en interne aux personnes associées au projet).
</t>
    </r>
  </si>
  <si>
    <r>
      <rPr>
        <b/>
        <sz val="14"/>
        <color theme="1"/>
        <rFont val="Calibri"/>
        <family val="2"/>
        <scheme val="minor"/>
      </rPr>
      <t>I.2.3</t>
    </r>
    <r>
      <rPr>
        <sz val="14"/>
        <color theme="1"/>
        <rFont val="Calibri"/>
        <family val="2"/>
        <scheme val="minor"/>
      </rPr>
      <t xml:space="preserve"> - Valoriser l’expression des besoins en termes de performance ou d’exigences fonctionnelles.
</t>
    </r>
  </si>
  <si>
    <r>
      <rPr>
        <b/>
        <sz val="14"/>
        <color theme="1"/>
        <rFont val="Calibri"/>
        <family val="2"/>
        <scheme val="minor"/>
      </rPr>
      <t xml:space="preserve">I.1.4 </t>
    </r>
    <r>
      <rPr>
        <sz val="14"/>
        <color theme="1"/>
        <rFont val="Calibri"/>
        <family val="2"/>
        <scheme val="minor"/>
      </rPr>
      <t xml:space="preserve">- Formaliser l’invitation au sourcing </t>
    </r>
    <r>
      <rPr>
        <sz val="14"/>
        <rFont val="Calibri"/>
        <family val="2"/>
        <scheme val="minor"/>
      </rPr>
      <t xml:space="preserve">(invitations transmises directement aux opérateurs économiques, tirage au sort de l’ordre de passage).
</t>
    </r>
  </si>
  <si>
    <r>
      <rPr>
        <b/>
        <sz val="14"/>
        <color theme="1"/>
        <rFont val="Calibri"/>
        <family val="2"/>
        <scheme val="minor"/>
      </rPr>
      <t>I.2.5</t>
    </r>
    <r>
      <rPr>
        <sz val="14"/>
        <color theme="1"/>
        <rFont val="Calibri"/>
        <family val="2"/>
        <scheme val="minor"/>
      </rPr>
      <t xml:space="preserve"> - Contrôler la neutralité des spécifications techniques et/ou fonctionnelles (y compris lorsqu’un acteur économique extérieur est en charge de l’assistance à la détermination du besoin).
</t>
    </r>
  </si>
  <si>
    <r>
      <rPr>
        <b/>
        <sz val="14"/>
        <color theme="1"/>
        <rFont val="Calibri"/>
        <family val="2"/>
        <scheme val="minor"/>
      </rPr>
      <t>I.2.6</t>
    </r>
    <r>
      <rPr>
        <sz val="14"/>
        <color theme="1"/>
        <rFont val="Calibri"/>
        <family val="2"/>
        <scheme val="minor"/>
      </rPr>
      <t xml:space="preserve"> - Contrôler systématiquement la cohérence entre le projet et l’évaluation financière qui en découle (en lien notamment avec le sourcing opéré).
</t>
    </r>
  </si>
  <si>
    <r>
      <rPr>
        <b/>
        <sz val="14"/>
        <color theme="1"/>
        <rFont val="Calibri"/>
        <family val="2"/>
        <scheme val="minor"/>
      </rPr>
      <t>I.3.1</t>
    </r>
    <r>
      <rPr>
        <sz val="14"/>
        <color theme="1"/>
        <rFont val="Calibri"/>
        <family val="2"/>
        <scheme val="minor"/>
      </rPr>
      <t xml:space="preserve"> - Assurer la collégialité de la décision pour assurer la transparence du choix de la procédure, notamment pour le recours aux marchés passés sans publicité ni mise en concurrence préalables, dialogues compétitifs, procédures avec négociation.
</t>
    </r>
  </si>
  <si>
    <r>
      <rPr>
        <b/>
        <sz val="14"/>
        <color theme="1"/>
        <rFont val="Calibri"/>
        <family val="2"/>
        <scheme val="minor"/>
      </rPr>
      <t>I.3.2</t>
    </r>
    <r>
      <rPr>
        <sz val="14"/>
        <color theme="1"/>
        <rFont val="Calibri"/>
        <family val="2"/>
        <scheme val="minor"/>
      </rPr>
      <t xml:space="preserve"> - Assurer la traçabilité de la justification du choix de la procédure de passation (ex : rapport de présentation lorsque celui-ci est à produire). </t>
    </r>
    <r>
      <rPr>
        <sz val="14"/>
        <rFont val="Calibri"/>
        <family val="2"/>
        <scheme val="minor"/>
      </rPr>
      <t xml:space="preserve">Vérifier la formalisation interne du choix entre procédure adaptée et procédure formalisée.
</t>
    </r>
  </si>
  <si>
    <r>
      <rPr>
        <b/>
        <sz val="14"/>
        <color theme="1"/>
        <rFont val="Calibri"/>
        <family val="2"/>
        <scheme val="minor"/>
      </rPr>
      <t>I.3.6</t>
    </r>
    <r>
      <rPr>
        <sz val="14"/>
        <color theme="1"/>
        <rFont val="Calibri"/>
        <family val="2"/>
        <scheme val="minor"/>
      </rPr>
      <t xml:space="preserve"> - Vérifier la formalisation par le service des niveaux de seuil dans un tableau synthétique, ainsi que l’attention portée à la publicité lorsque son support n’est pas défini de manière réglementaire.
</t>
    </r>
  </si>
  <si>
    <r>
      <rPr>
        <b/>
        <sz val="14"/>
        <color theme="1"/>
        <rFont val="Calibri"/>
        <family val="2"/>
        <scheme val="minor"/>
      </rPr>
      <t>I.3.7</t>
    </r>
    <r>
      <rPr>
        <sz val="14"/>
        <color theme="1"/>
        <rFont val="Calibri"/>
        <family val="2"/>
        <scheme val="minor"/>
      </rPr>
      <t xml:space="preserve"> - Pour les procédures ouvrant droit à la négociation, vérifier que le recours à la négociation </t>
    </r>
    <r>
      <rPr>
        <sz val="14"/>
        <rFont val="Calibri"/>
        <family val="2"/>
        <scheme val="minor"/>
      </rPr>
      <t xml:space="preserve">est autorisé et motivé, au regard du code de la commande publique (ex : justifier du recours à la procédure avec négociation lorsque, suite à un appel d’offres, seules des offres irrégulières ou inacceptables sont présentées).
</t>
    </r>
  </si>
  <si>
    <r>
      <rPr>
        <b/>
        <sz val="14"/>
        <color theme="1"/>
        <rFont val="Calibri"/>
        <family val="2"/>
        <scheme val="minor"/>
      </rPr>
      <t>I.3.9</t>
    </r>
    <r>
      <rPr>
        <sz val="14"/>
        <color theme="1"/>
        <rFont val="Calibri"/>
        <family val="2"/>
        <scheme val="minor"/>
      </rPr>
      <t xml:space="preserve"> - Définir des jalons de procédure tenant compte des délais de traitement et de publicité
</t>
    </r>
  </si>
  <si>
    <r>
      <rPr>
        <b/>
        <sz val="14"/>
        <color theme="1"/>
        <rFont val="Calibri"/>
        <family val="2"/>
        <scheme val="minor"/>
      </rPr>
      <t>I.3.10</t>
    </r>
    <r>
      <rPr>
        <sz val="14"/>
        <color theme="1"/>
        <rFont val="Calibri"/>
        <family val="2"/>
        <scheme val="minor"/>
      </rPr>
      <t xml:space="preserve"> - Vérifier les opportunités de standardisation de besoins proches, avec une attention particulière aux achats effectués hors programmation et aux procédures d’arbitrages d’achats.
</t>
    </r>
  </si>
  <si>
    <r>
      <rPr>
        <b/>
        <sz val="14"/>
        <color theme="1"/>
        <rFont val="Calibri"/>
        <family val="2"/>
        <scheme val="minor"/>
      </rPr>
      <t>I.3.11</t>
    </r>
    <r>
      <rPr>
        <sz val="14"/>
        <color theme="1"/>
        <rFont val="Calibri"/>
        <family val="2"/>
        <scheme val="minor"/>
      </rPr>
      <t xml:space="preserve"> - Évaluer les écarts entre la programmation budgétaire et la programmation des achats, repérer les opérations pour lesquelles l’écart est significatif, étudier les justifications afférentes.
</t>
    </r>
  </si>
  <si>
    <r>
      <rPr>
        <b/>
        <sz val="14"/>
        <color theme="1"/>
        <rFont val="Calibri"/>
        <family val="2"/>
        <scheme val="minor"/>
      </rPr>
      <t>I.3.12</t>
    </r>
    <r>
      <rPr>
        <sz val="14"/>
        <color theme="1"/>
        <rFont val="Calibri"/>
        <family val="2"/>
        <scheme val="minor"/>
      </rPr>
      <t xml:space="preserve"> - Vérifier la justification du recours à des procédures dérogatoires (ex : recours systématique à la procédure d’urgence faute d’anticipation de certains achats).
</t>
    </r>
  </si>
  <si>
    <r>
      <rPr>
        <b/>
        <sz val="14"/>
        <color theme="1"/>
        <rFont val="Calibri"/>
        <family val="2"/>
        <scheme val="minor"/>
      </rPr>
      <t>I.3.15</t>
    </r>
    <r>
      <rPr>
        <sz val="14"/>
        <color theme="1"/>
        <rFont val="Calibri"/>
        <family val="2"/>
        <scheme val="minor"/>
      </rPr>
      <t xml:space="preserve"> - Achats effectués hors marchés (non associés à un numéro de marché).
</t>
    </r>
  </si>
  <si>
    <r>
      <rPr>
        <b/>
        <sz val="14"/>
        <color theme="1"/>
        <rFont val="Calibri"/>
        <family val="2"/>
        <scheme val="minor"/>
      </rPr>
      <t>I.4.5</t>
    </r>
    <r>
      <rPr>
        <sz val="14"/>
        <color theme="1"/>
        <rFont val="Calibri"/>
        <family val="2"/>
        <scheme val="minor"/>
      </rPr>
      <t xml:space="preserve"> -</t>
    </r>
    <r>
      <rPr>
        <sz val="14"/>
        <color rgb="FFFF0000"/>
        <rFont val="Calibri"/>
        <family val="2"/>
        <scheme val="minor"/>
      </rPr>
      <t xml:space="preserve"> </t>
    </r>
    <r>
      <rPr>
        <sz val="14"/>
        <rFont val="Calibri"/>
        <family val="2"/>
        <scheme val="minor"/>
      </rPr>
      <t>Pour les segments d'achat majeurs, é</t>
    </r>
    <r>
      <rPr>
        <sz val="14"/>
        <color theme="1"/>
        <rFont val="Calibri"/>
        <family val="2"/>
        <scheme val="minor"/>
      </rPr>
      <t xml:space="preserve">tablir un guide de bonnes pratiques du choix des critères.
</t>
    </r>
  </si>
  <si>
    <r>
      <rPr>
        <b/>
        <sz val="14"/>
        <color theme="1"/>
        <rFont val="Calibri"/>
        <family val="2"/>
        <scheme val="minor"/>
      </rPr>
      <t>I.4.7</t>
    </r>
    <r>
      <rPr>
        <sz val="14"/>
        <color theme="1"/>
        <rFont val="Calibri"/>
        <family val="2"/>
        <scheme val="minor"/>
      </rPr>
      <t xml:space="preserve"> - Vérifier la clarté des critères de sélection des candidatures et des offres.
</t>
    </r>
  </si>
  <si>
    <r>
      <rPr>
        <b/>
        <sz val="14"/>
        <color theme="1"/>
        <rFont val="Calibri"/>
        <family val="2"/>
        <scheme val="minor"/>
      </rPr>
      <t>I.4.8</t>
    </r>
    <r>
      <rPr>
        <sz val="14"/>
        <color theme="1"/>
        <rFont val="Calibri"/>
        <family val="2"/>
        <scheme val="minor"/>
      </rPr>
      <t xml:space="preserve"> - Vérifier la licéité du recours à des prix provisoires (doit rester exceptionnel).
</t>
    </r>
  </si>
  <si>
    <r>
      <rPr>
        <b/>
        <sz val="14"/>
        <color theme="1"/>
        <rFont val="Calibri"/>
        <family val="2"/>
        <scheme val="minor"/>
      </rPr>
      <t>I.4.9</t>
    </r>
    <r>
      <rPr>
        <sz val="14"/>
        <color theme="1"/>
        <rFont val="Calibri"/>
        <family val="2"/>
        <scheme val="minor"/>
      </rPr>
      <t xml:space="preserve"> - Veiller à ce que le niveau d’information communiqué aux candidats dans le cadre de la mise en concurrence ne soit pas inférieur à ce qui a été abordé lors du sourcing.
</t>
    </r>
  </si>
  <si>
    <r>
      <rPr>
        <b/>
        <sz val="14"/>
        <color theme="1"/>
        <rFont val="Calibri"/>
        <family val="2"/>
        <scheme val="minor"/>
      </rPr>
      <t>II.1.1</t>
    </r>
    <r>
      <rPr>
        <sz val="14"/>
        <color theme="1"/>
        <rFont val="Calibri"/>
        <family val="2"/>
        <scheme val="minor"/>
      </rPr>
      <t xml:space="preserve"> - Établir une programmation des marchés pour éviter les périodes susceptibles de restreindre artificiellement la concurrence (périodes de congés ou de forte activité pour les opérateurs économiques).
</t>
    </r>
  </si>
  <si>
    <r>
      <rPr>
        <b/>
        <sz val="14"/>
        <color theme="1"/>
        <rFont val="Calibri"/>
        <family val="2"/>
        <scheme val="minor"/>
      </rPr>
      <t>II.1.4</t>
    </r>
    <r>
      <rPr>
        <sz val="14"/>
        <color theme="1"/>
        <rFont val="Calibri"/>
        <family val="2"/>
        <scheme val="minor"/>
      </rPr>
      <t xml:space="preserve"> - Informer des voies de recours relatives à la décision d’attribution du marché.
</t>
    </r>
  </si>
  <si>
    <r>
      <rPr>
        <b/>
        <sz val="14"/>
        <color theme="1"/>
        <rFont val="Calibri"/>
        <family val="2"/>
        <scheme val="minor"/>
      </rPr>
      <t>II.1.6</t>
    </r>
    <r>
      <rPr>
        <sz val="14"/>
        <color theme="1"/>
        <rFont val="Calibri"/>
        <family val="2"/>
        <scheme val="minor"/>
      </rPr>
      <t xml:space="preserve"> - Contrôler le respect de la date limite de remise des plis et garantir l’intégrité et le recensement des plis (fichier de dépôt des plis), vérifier le respect des dates liées à la procédure grâce au profil d’acheteur (ex : PLACE).
</t>
    </r>
  </si>
  <si>
    <r>
      <rPr>
        <b/>
        <sz val="14"/>
        <color theme="1"/>
        <rFont val="Calibri"/>
        <family val="2"/>
        <scheme val="minor"/>
      </rPr>
      <t>II.2.1</t>
    </r>
    <r>
      <rPr>
        <sz val="14"/>
        <color theme="1"/>
        <rFont val="Calibri"/>
        <family val="2"/>
        <scheme val="minor"/>
      </rPr>
      <t xml:space="preserve"> -  Centraliser les échanges par l'intermédiaire d'un pôle référent (ex : service des marchés publics, bureau de la commande publique) et sur un même outil (profil d’acheteur).
</t>
    </r>
  </si>
  <si>
    <r>
      <rPr>
        <b/>
        <sz val="14"/>
        <color theme="1"/>
        <rFont val="Calibri"/>
        <family val="2"/>
        <scheme val="minor"/>
      </rPr>
      <t>II.2.3</t>
    </r>
    <r>
      <rPr>
        <sz val="14"/>
        <color theme="1"/>
        <rFont val="Calibri"/>
        <family val="2"/>
        <scheme val="minor"/>
      </rPr>
      <t xml:space="preserve"> - Assurer la traçabilité et la diffusion des échanges aux opérateurs économiques (ex : questions, réponses durant la période de publicité).
</t>
    </r>
  </si>
  <si>
    <r>
      <rPr>
        <b/>
        <sz val="14"/>
        <color theme="1"/>
        <rFont val="Calibri"/>
        <family val="2"/>
        <scheme val="minor"/>
      </rPr>
      <t>II.2.5</t>
    </r>
    <r>
      <rPr>
        <sz val="14"/>
        <color theme="1"/>
        <rFont val="Calibri"/>
        <family val="2"/>
        <scheme val="minor"/>
      </rPr>
      <t xml:space="preserve"> - Assurer une information équivalente entre le titulaire du marché en cours et les autres candidats.
</t>
    </r>
  </si>
  <si>
    <r>
      <rPr>
        <b/>
        <sz val="14"/>
        <rFont val="Calibri"/>
        <family val="2"/>
        <scheme val="minor"/>
      </rPr>
      <t>II.2.6</t>
    </r>
    <r>
      <rPr>
        <sz val="14"/>
        <rFont val="Calibri"/>
        <family val="2"/>
        <scheme val="minor"/>
      </rPr>
      <t xml:space="preserve"> - Organiser la transparence des informations aux candidats évincés (lettres de rejet, demandes de communication par les candidats ou soumissionnaires) ou concernés par une déclaration sans suite.
</t>
    </r>
  </si>
  <si>
    <r>
      <rPr>
        <b/>
        <sz val="14"/>
        <rFont val="Calibri"/>
        <family val="2"/>
        <scheme val="minor"/>
      </rPr>
      <t>II.3.1</t>
    </r>
    <r>
      <rPr>
        <sz val="14"/>
        <rFont val="Calibri"/>
        <family val="2"/>
        <scheme val="minor"/>
      </rPr>
      <t xml:space="preserve"> - Assurer la collégialité de l’analyse pour faciliter les contrôles croisés et organiser un processus de validation de celle-ci (dialogue prescripteur/acheteur). Effectuer une double lecture du rapport d’analyse des candidatures.
</t>
    </r>
  </si>
  <si>
    <r>
      <rPr>
        <b/>
        <sz val="14"/>
        <rFont val="Calibri"/>
        <family val="2"/>
        <scheme val="minor"/>
      </rPr>
      <t>II.3.2</t>
    </r>
    <r>
      <rPr>
        <sz val="14"/>
        <rFont val="Calibri"/>
        <family val="2"/>
        <scheme val="minor"/>
      </rPr>
      <t xml:space="preserve"> - Si la situation l’exige, possibilité d’anonymiser les candidatures avant communication aux services en charge de l’analyse.
</t>
    </r>
  </si>
  <si>
    <r>
      <rPr>
        <b/>
        <sz val="14"/>
        <color theme="1"/>
        <rFont val="Calibri"/>
        <family val="2"/>
        <scheme val="minor"/>
      </rPr>
      <t>II.3.4</t>
    </r>
    <r>
      <rPr>
        <sz val="14"/>
        <color theme="1"/>
        <rFont val="Calibri"/>
        <family val="2"/>
        <scheme val="minor"/>
      </rPr>
      <t xml:space="preserve"> - Assurer la traçabilité et la justification de l’analyse des candidatures (notamment en cas de rejet de candidatures).
</t>
    </r>
  </si>
  <si>
    <r>
      <rPr>
        <b/>
        <sz val="14"/>
        <color theme="1"/>
        <rFont val="Calibri"/>
        <family val="2"/>
        <scheme val="minor"/>
      </rPr>
      <t>II.3.5</t>
    </r>
    <r>
      <rPr>
        <sz val="14"/>
        <color theme="1"/>
        <rFont val="Calibri"/>
        <family val="2"/>
        <scheme val="minor"/>
      </rPr>
      <t xml:space="preserve"> - Vérifier l’existence d’une échelle de notation, ainsi que de tableaux de critères pré-formatés (afin d’éviter leur adaptation a posteriori).
</t>
    </r>
  </si>
  <si>
    <r>
      <rPr>
        <b/>
        <sz val="14"/>
        <color theme="1"/>
        <rFont val="Calibri"/>
        <family val="2"/>
        <scheme val="minor"/>
      </rPr>
      <t xml:space="preserve">II.4.1 </t>
    </r>
    <r>
      <rPr>
        <sz val="14"/>
        <color theme="1"/>
        <rFont val="Calibri"/>
        <family val="2"/>
        <scheme val="minor"/>
      </rPr>
      <t xml:space="preserve">- Assurer la collégialité de l’analyse et de la notation des offres pour faciliter les contrôles croisés (dialogue entre prescripteurs et acheteurs) et organiser un processus de validation de l’analyse. </t>
    </r>
    <r>
      <rPr>
        <sz val="14"/>
        <rFont val="Calibri"/>
        <family val="2"/>
        <scheme val="minor"/>
      </rPr>
      <t xml:space="preserve">Effectuer une double lecture du rapport d’analyse des offres.
</t>
    </r>
  </si>
  <si>
    <r>
      <rPr>
        <b/>
        <sz val="14"/>
        <color theme="1"/>
        <rFont val="Calibri"/>
        <family val="2"/>
        <scheme val="minor"/>
      </rPr>
      <t>II.4.2</t>
    </r>
    <r>
      <rPr>
        <sz val="14"/>
        <color theme="1"/>
        <rFont val="Calibri"/>
        <family val="2"/>
        <scheme val="minor"/>
      </rPr>
      <t xml:space="preserve"> - Si la situation l’exige, possibilité d’anonymiser les offres avant communication aux services en charge de l’analyse.
</t>
    </r>
  </si>
  <si>
    <r>
      <rPr>
        <b/>
        <sz val="14"/>
        <color theme="1"/>
        <rFont val="Calibri"/>
        <family val="2"/>
        <scheme val="minor"/>
      </rPr>
      <t>II.4.5</t>
    </r>
    <r>
      <rPr>
        <sz val="14"/>
        <color theme="1"/>
        <rFont val="Calibri"/>
        <family val="2"/>
        <scheme val="minor"/>
      </rPr>
      <t xml:space="preserve"> - Séparer l’analyse financière de l’analyse technique.
</t>
    </r>
  </si>
  <si>
    <r>
      <rPr>
        <b/>
        <sz val="14"/>
        <color theme="1"/>
        <rFont val="Calibri"/>
        <family val="2"/>
        <scheme val="minor"/>
      </rPr>
      <t>II.4.7</t>
    </r>
    <r>
      <rPr>
        <sz val="14"/>
        <color theme="1"/>
        <rFont val="Calibri"/>
        <family val="2"/>
        <scheme val="minor"/>
      </rPr>
      <t xml:space="preserve"> - Élaborer, pour chaque type de procédure, un document décrivant les phases de dépouillement et d’analyse des offres (ex : rapport d’analyse des offres).
</t>
    </r>
  </si>
  <si>
    <r>
      <rPr>
        <b/>
        <sz val="14"/>
        <color theme="1"/>
        <rFont val="Calibri"/>
        <family val="2"/>
        <scheme val="minor"/>
      </rPr>
      <t>II.4.8</t>
    </r>
    <r>
      <rPr>
        <sz val="14"/>
        <color theme="1"/>
        <rFont val="Calibri"/>
        <family val="2"/>
        <scheme val="minor"/>
      </rPr>
      <t xml:space="preserve"> - Contrôler la présence du rapport de présentation lorsque la réglementation le prévoit.
</t>
    </r>
  </si>
  <si>
    <r>
      <rPr>
        <b/>
        <sz val="14"/>
        <color theme="1"/>
        <rFont val="Calibri"/>
        <family val="2"/>
        <scheme val="minor"/>
      </rPr>
      <t>II.4.9</t>
    </r>
    <r>
      <rPr>
        <sz val="14"/>
        <color theme="1"/>
        <rFont val="Calibri"/>
        <family val="2"/>
        <scheme val="minor"/>
      </rPr>
      <t xml:space="preserve"> - Vérifier l’existence d’une échelle de notation, ainsi que de tableaux de critères pré-formatés (afin d’éviter leur adaptation a posteriori).
</t>
    </r>
  </si>
  <si>
    <r>
      <rPr>
        <b/>
        <sz val="14"/>
        <color theme="1"/>
        <rFont val="Calibri"/>
        <family val="2"/>
        <scheme val="minor"/>
      </rPr>
      <t>II.5.1</t>
    </r>
    <r>
      <rPr>
        <sz val="14"/>
        <color theme="1"/>
        <rFont val="Calibri"/>
        <family val="2"/>
        <scheme val="minor"/>
      </rPr>
      <t xml:space="preserve"> - Organiser la collégialité des décisions d’attribution et d’abandon des procédures.
</t>
    </r>
  </si>
  <si>
    <r>
      <rPr>
        <b/>
        <sz val="14"/>
        <color theme="1"/>
        <rFont val="Calibri"/>
        <family val="2"/>
        <scheme val="minor"/>
      </rPr>
      <t>II.5.4</t>
    </r>
    <r>
      <rPr>
        <sz val="14"/>
        <color theme="1"/>
        <rFont val="Calibri"/>
        <family val="2"/>
        <scheme val="minor"/>
      </rPr>
      <t xml:space="preserve">  En cas de forte suspicion, possibilité de vérifier le casier judiciaire du candidat retenu (personnes physiques et morales).
</t>
    </r>
  </si>
  <si>
    <r>
      <rPr>
        <b/>
        <sz val="14"/>
        <color theme="1"/>
        <rFont val="Calibri"/>
        <family val="2"/>
        <scheme val="minor"/>
      </rPr>
      <t>II.5.6</t>
    </r>
    <r>
      <rPr>
        <sz val="14"/>
        <color theme="1"/>
        <rFont val="Calibri"/>
        <family val="2"/>
        <scheme val="minor"/>
      </rPr>
      <t xml:space="preserve"> - Dans les hypothèses où aucune commission d’attribution n’est instituée, vérifier la collégialité de la décision, la transmission des informations liées au choix de l’attributaire, la motivation des déclarations sans suite.
</t>
    </r>
  </si>
  <si>
    <r>
      <rPr>
        <b/>
        <sz val="14"/>
        <color theme="1"/>
        <rFont val="Calibri"/>
        <family val="2"/>
        <scheme val="minor"/>
      </rPr>
      <t>II.5.7</t>
    </r>
    <r>
      <rPr>
        <sz val="14"/>
        <color theme="1"/>
        <rFont val="Calibri"/>
        <family val="2"/>
        <scheme val="minor"/>
      </rPr>
      <t xml:space="preserve"> - S’assurer de l’existence de mécanismes de contrôle pour vérifier le respect des délais légaux (choix de l’attributaire, notification, avis d’attribution de marché) ; vérification sur échantillon via le système d’information du respect des dates.
</t>
    </r>
  </si>
  <si>
    <r>
      <rPr>
        <b/>
        <sz val="14"/>
        <color theme="1"/>
        <rFont val="Calibri"/>
        <family val="2"/>
        <scheme val="minor"/>
      </rPr>
      <t>II.6.1</t>
    </r>
    <r>
      <rPr>
        <sz val="14"/>
        <color theme="1"/>
        <rFont val="Calibri"/>
        <family val="2"/>
        <scheme val="minor"/>
      </rPr>
      <t xml:space="preserve"> - Assurer la traçabilité des échanges justifiant le recours à la mise au point.
</t>
    </r>
  </si>
  <si>
    <r>
      <rPr>
        <b/>
        <sz val="14"/>
        <color theme="1"/>
        <rFont val="Calibri"/>
        <family val="2"/>
        <scheme val="minor"/>
      </rPr>
      <t>II.6.3</t>
    </r>
    <r>
      <rPr>
        <sz val="14"/>
        <color theme="1"/>
        <rFont val="Calibri"/>
        <family val="2"/>
        <scheme val="minor"/>
      </rPr>
      <t xml:space="preserve"> - Assurer la transparence en interne en établissant périodiquement un compte rendu des marchés publics signés et contrôler le respect de la publication des données essentielles relatives aux marchés publics.
</t>
    </r>
  </si>
  <si>
    <r>
      <rPr>
        <b/>
        <sz val="14"/>
        <color theme="1"/>
        <rFont val="Calibri"/>
        <family val="2"/>
        <scheme val="minor"/>
      </rPr>
      <t>II.6.4</t>
    </r>
    <r>
      <rPr>
        <sz val="14"/>
        <color theme="1"/>
        <rFont val="Calibri"/>
        <family val="2"/>
        <scheme val="minor"/>
      </rPr>
      <t xml:space="preserve"> - Vérifier régulièrement la validité des délégations de signature, leur pertinence et contrôler le respect du circuit de signature, de la publication des données essentielles relatives aux marchés publics ainsi que  la justification et la portée de la mise au point.
</t>
    </r>
  </si>
  <si>
    <r>
      <rPr>
        <b/>
        <sz val="14"/>
        <color theme="1"/>
        <rFont val="Calibri"/>
        <family val="2"/>
        <scheme val="minor"/>
      </rPr>
      <t>III.1.1</t>
    </r>
    <r>
      <rPr>
        <sz val="14"/>
        <color theme="1"/>
        <rFont val="Calibri"/>
        <family val="2"/>
        <scheme val="minor"/>
      </rPr>
      <t xml:space="preserve"> - Assurer la transparence, la collégialité des décisions de modifications.
</t>
    </r>
  </si>
  <si>
    <r>
      <rPr>
        <b/>
        <sz val="14"/>
        <color theme="1"/>
        <rFont val="Calibri"/>
        <family val="2"/>
        <scheme val="minor"/>
      </rPr>
      <t>III.1.3</t>
    </r>
    <r>
      <rPr>
        <sz val="14"/>
        <color theme="1"/>
        <rFont val="Calibri"/>
        <family val="2"/>
        <scheme val="minor"/>
      </rPr>
      <t xml:space="preserve"> - Effectuer des contrôles entre la date d’émission d’ordres de service et la conclusion de l’avenant (notamment pour les avenants modifiant les dates de prestations, lesquels peuvent avoir un fort impact financier).
</t>
    </r>
  </si>
  <si>
    <r>
      <rPr>
        <b/>
        <sz val="14"/>
        <color theme="1"/>
        <rFont val="Calibri"/>
        <family val="2"/>
        <scheme val="minor"/>
      </rPr>
      <t>III.2.5</t>
    </r>
    <r>
      <rPr>
        <sz val="14"/>
        <color theme="1"/>
        <rFont val="Calibri"/>
        <family val="2"/>
        <scheme val="minor"/>
      </rPr>
      <t xml:space="preserve"> - Définir des règles internes et des procédures de supervision et de validation des demandes d’achat ou d’approvisionnement
</t>
    </r>
  </si>
  <si>
    <r>
      <rPr>
        <b/>
        <sz val="14"/>
        <color theme="1"/>
        <rFont val="Calibri"/>
        <family val="2"/>
        <scheme val="minor"/>
      </rPr>
      <t>III.2.3</t>
    </r>
    <r>
      <rPr>
        <sz val="14"/>
        <color theme="1"/>
        <rFont val="Calibri"/>
        <family val="2"/>
        <scheme val="minor"/>
      </rPr>
      <t xml:space="preserve"> - Assurer l’audit du contrôle du service fait : séparation des tâches entre commande et réception, contrôle de la conformité du bon de commande et du bon de livraison, formalisation des réceptions (avec traçabilité, justificatifs).
</t>
    </r>
  </si>
  <si>
    <r>
      <rPr>
        <b/>
        <sz val="14"/>
        <color theme="1"/>
        <rFont val="Calibri"/>
        <family val="2"/>
        <scheme val="minor"/>
      </rPr>
      <t>III.3.2</t>
    </r>
    <r>
      <rPr>
        <sz val="14"/>
        <color theme="1"/>
        <rFont val="Calibri"/>
        <family val="2"/>
        <scheme val="minor"/>
      </rPr>
      <t xml:space="preserve"> - Organiser le suivi des seuils de procédure.
</t>
    </r>
  </si>
  <si>
    <r>
      <rPr>
        <b/>
        <sz val="14"/>
        <color theme="1"/>
        <rFont val="Calibri"/>
        <family val="2"/>
        <scheme val="minor"/>
      </rPr>
      <t>III.3.1</t>
    </r>
    <r>
      <rPr>
        <sz val="14"/>
        <color theme="1"/>
        <rFont val="Calibri"/>
        <family val="2"/>
        <scheme val="minor"/>
      </rPr>
      <t xml:space="preserve"> - Séparation des tâches et des fonctions (ex : entre le signataire du bon de commande et l’agent en charge de la validation du service fait).
</t>
    </r>
  </si>
  <si>
    <r>
      <rPr>
        <b/>
        <sz val="14"/>
        <color theme="1"/>
        <rFont val="Calibri"/>
        <family val="2"/>
        <scheme val="minor"/>
      </rPr>
      <t>III.3.4</t>
    </r>
    <r>
      <rPr>
        <sz val="14"/>
        <color theme="1"/>
        <rFont val="Calibri"/>
        <family val="2"/>
        <scheme val="minor"/>
      </rPr>
      <t xml:space="preserve"> - Assurer un dialogue régulier entre le service opérationnel et le service support (en charge du bon de commande, de l’engagement comptable…), et entre l’acheteur et le comptable assignataire des paiements. </t>
    </r>
    <r>
      <rPr>
        <sz val="14"/>
        <rFont val="Calibri"/>
        <family val="2"/>
        <scheme val="minor"/>
      </rPr>
      <t xml:space="preserve">Organiser le système d’alerte le cas échéant.
</t>
    </r>
  </si>
  <si>
    <r>
      <rPr>
        <b/>
        <sz val="14"/>
        <color theme="1"/>
        <rFont val="Calibri"/>
        <family val="2"/>
        <scheme val="minor"/>
      </rPr>
      <t>III.3.5</t>
    </r>
    <r>
      <rPr>
        <sz val="14"/>
        <color theme="1"/>
        <rFont val="Calibri"/>
        <family val="2"/>
        <scheme val="minor"/>
      </rPr>
      <t xml:space="preserve"> - Vérifier régulièrement la cohérence des stocks au regard des dépenses constatées.
</t>
    </r>
  </si>
  <si>
    <r>
      <rPr>
        <b/>
        <sz val="14"/>
        <color theme="1"/>
        <rFont val="Calibri"/>
        <family val="2"/>
        <scheme val="minor"/>
      </rPr>
      <t>III.3.7</t>
    </r>
    <r>
      <rPr>
        <sz val="14"/>
        <color theme="1"/>
        <rFont val="Calibri"/>
        <family val="2"/>
        <scheme val="minor"/>
      </rPr>
      <t xml:space="preserve"> - Vérifier les levées de pénalités de retard :
- vérifier qu’elles soient systématiquement formalisées ;
- vérifier spécifiquement les cas où sont levées les pénalités sans que le fournisseur n’en ait fait la demande ;
- vérifier l’absence de compensation entre les intérêts moratoires pour dépassement du délai de paiement et la non-application des pénalités de marché ;
 - outils : effectuer un test de détail sur un échantillon de marchés présentant des difficultés au stade de l’exécution ou de marchés pour lesquels une levée de pénalité est fréquente.
</t>
    </r>
  </si>
  <si>
    <t>⑭ Différents et litiges (ex : protocoles transactionnels, règlements amiables, …)</t>
  </si>
  <si>
    <r>
      <rPr>
        <b/>
        <sz val="14"/>
        <color theme="1"/>
        <rFont val="Calibri"/>
        <family val="2"/>
        <scheme val="minor"/>
      </rPr>
      <t>III.5.4</t>
    </r>
    <r>
      <rPr>
        <sz val="14"/>
        <color theme="1"/>
        <rFont val="Calibri"/>
        <family val="2"/>
        <scheme val="minor"/>
      </rPr>
      <t xml:space="preserve"> - S’assurer de ne pas communiquer d’informations privilégiées au titulaire lorsque le renouvellement du marché est proche.
</t>
    </r>
  </si>
  <si>
    <r>
      <rPr>
        <b/>
        <sz val="14"/>
        <color theme="1"/>
        <rFont val="Calibri"/>
        <family val="2"/>
        <scheme val="minor"/>
      </rPr>
      <t>III.5.5</t>
    </r>
    <r>
      <rPr>
        <sz val="14"/>
        <color theme="1"/>
        <rFont val="Calibri"/>
        <family val="2"/>
        <scheme val="minor"/>
      </rPr>
      <t xml:space="preserve"> Mettre en place une procédure d’évaluation et en tirer les conséquences pour les intégrer à la base de données fournisseurs lorsqu’elle existe.
</t>
    </r>
  </si>
  <si>
    <t>⑩ Mise au point et signature du marché</t>
  </si>
  <si>
    <t>① Sourcing</t>
  </si>
  <si>
    <t>③ Détermination de la procédure</t>
  </si>
  <si>
    <t>⑤ Mesures de publicité et de remise des plis</t>
  </si>
  <si>
    <t>⑥ Communication et échanges durant la phase de passation</t>
  </si>
  <si>
    <t>⑧ Analyse des offres</t>
  </si>
  <si>
    <t>⑨ Attribution du marché public ou abandon de la procédure</t>
  </si>
  <si>
    <t>⑪ Modification du marché public en cours d'exécution</t>
  </si>
  <si>
    <t>⑮ Bilan d’exécution (physique et financier)</t>
  </si>
  <si>
    <t>Responsable de la mise en œuvre de l'élément du référentiel</t>
  </si>
  <si>
    <t>L'écart par rapport à une implémentation maximale des recommendation est divisé en 5 catégories suivant la grille ci-dessous :</t>
  </si>
  <si>
    <t>L'écart à la bonne pratique est nul.</t>
  </si>
  <si>
    <t>L'écart à la bonne pratique est inférieur ou égal à 30 %.</t>
  </si>
  <si>
    <t>L'écart à la bonne pratique est supérieur à 30 % et inférieur à 60 %.</t>
  </si>
  <si>
    <t>L'écart à la bonne pratique est supérieur ou égal à 60 % et inférieur à 90 %.</t>
  </si>
  <si>
    <t xml:space="preserve">L'écart à la bonne pratique est supérieur ou égal à 90 %. </t>
  </si>
  <si>
    <t>Grille de cotation des écarts vis-à-vis des recommendations</t>
  </si>
  <si>
    <t>Taux de complétude</t>
  </si>
  <si>
    <t>[A remplir]</t>
  </si>
  <si>
    <t xml:space="preserve">      </t>
  </si>
  <si>
    <t>Niveau d'intégration des éléments du référentiel déclaré</t>
  </si>
  <si>
    <t>Intégration optimale théorique des éléments du référentiel</t>
  </si>
  <si>
    <t>Score d'intégration maximale théorique</t>
  </si>
  <si>
    <t>Score d'intégation des éléments du référentiel déclaratif</t>
  </si>
  <si>
    <t>Niveau de risque de qualification d'atteinte à la probité</t>
  </si>
  <si>
    <t xml:space="preserve">Direction générale, Direction, Service, sous-direction ou bureau : </t>
  </si>
  <si>
    <t xml:space="preserve">① Sourcing  </t>
  </si>
  <si>
    <t>Grille de cotation de la pondération</t>
  </si>
  <si>
    <t>La grille de pondération des critères permet de différentier les différentes bonnes pratiques en fonction de leur importance dans l'évaluation des risques d'atteinte à la probité. Cela permet d'agréger l'ensemble des critères au sein d'une même étape et d'apporter une vision réaliste des exigences à avoir sur cette étape. Cette grille n'a pas vocation à être aménagée.</t>
  </si>
  <si>
    <t>La bonne pratique n'est pas indispensable mais elle constitue une réassurance que les risques sont bien gérés.</t>
  </si>
  <si>
    <t>La bonne pratique est secondaire dans le dispositif de limitation du risque d'atteinte à la probité</t>
  </si>
  <si>
    <t>La bonne pratique est une démarche nécessaire à la limitation des risques d'atteinte à la probité</t>
  </si>
  <si>
    <t>La bonne pratique est une démarche importante dans le dispositif de limitation des risques d'atteinte à la probité</t>
  </si>
  <si>
    <r>
      <rPr>
        <b/>
        <sz val="14"/>
        <color theme="1"/>
        <rFont val="Calibri"/>
        <family val="2"/>
        <scheme val="minor"/>
      </rPr>
      <t>I.4.2</t>
    </r>
    <r>
      <rPr>
        <sz val="14"/>
        <color theme="1"/>
        <rFont val="Calibri"/>
        <family val="2"/>
        <scheme val="minor"/>
      </rPr>
      <t xml:space="preserve"> - Interdiction d’associer un opérateur économique (hors AMO, MOE participant à l’achat) à la relecture ou la rédaction du cahier des charges.
</t>
    </r>
  </si>
  <si>
    <r>
      <rPr>
        <b/>
        <sz val="14"/>
        <color theme="1"/>
        <rFont val="Calibri"/>
        <family val="2"/>
        <scheme val="minor"/>
      </rPr>
      <t>III.5.7</t>
    </r>
    <r>
      <rPr>
        <sz val="14"/>
        <color theme="1"/>
        <rFont val="Calibri"/>
        <family val="2"/>
        <scheme val="minor"/>
      </rPr>
      <t xml:space="preserve"> - Réaliser un bilan "déontologique" du marché : alertes recensées, registre cadeaux, nombre de conflits d'intérêts recensés et facilité/difficulté de remédiation.</t>
    </r>
  </si>
  <si>
    <r>
      <rPr>
        <b/>
        <sz val="14"/>
        <color theme="1"/>
        <rFont val="Calibri"/>
        <family val="2"/>
        <scheme val="minor"/>
      </rPr>
      <t>II.3.6</t>
    </r>
    <r>
      <rPr>
        <sz val="14"/>
        <color theme="1"/>
        <rFont val="Calibri"/>
        <family val="2"/>
        <scheme val="minor"/>
      </rPr>
      <t xml:space="preserve"> - Vérifier que les candidats, co-traitants et sous-traitants ne sont pas soumis à une cause d'exclusion de droit (L.2141-1 à L.2141-6-1  et L3123-1 à L3123-6-1 du code de la commande publique).
</t>
    </r>
  </si>
  <si>
    <r>
      <rPr>
        <b/>
        <sz val="14"/>
        <color theme="1"/>
        <rFont val="Calibri"/>
        <family val="2"/>
        <scheme val="minor"/>
      </rPr>
      <t>II.3.7</t>
    </r>
    <r>
      <rPr>
        <sz val="14"/>
        <color theme="1"/>
        <rFont val="Calibri"/>
        <family val="2"/>
        <scheme val="minor"/>
      </rPr>
      <t xml:space="preserve"> - Vérifier que les candidats, co-traitants et sous-traitants ne puissent pas être exclus en raison de motifs laissés à l'appréciation du pouvoir adjudicateur (L.2141-7 à L.2141-11 et L3123-7 à L3123-11 du code de la commande publique). 
Réaliser des entretiens contradictoires en tant que besoin.
</t>
    </r>
  </si>
  <si>
    <r>
      <rPr>
        <b/>
        <sz val="14"/>
        <color theme="1"/>
        <rFont val="Calibri"/>
        <family val="2"/>
        <scheme val="minor"/>
      </rPr>
      <t>III.2.6</t>
    </r>
    <r>
      <rPr>
        <sz val="14"/>
        <color theme="1"/>
        <rFont val="Calibri"/>
        <family val="2"/>
        <scheme val="minor"/>
      </rPr>
      <t xml:space="preserve"> - Opérer une veille sur le titulaire, son co-traitant et sous-traitants afin de vérifier leurs absence d'éligibilité aux exclusions de plein droit et exclusions laissées à l'appréciation du pouvoir adjudicateur (L.2141-1 à L.2141-6-1  et L3123-1 à L3123-6-1 du code de la commande publique).
</t>
    </r>
  </si>
  <si>
    <r>
      <rPr>
        <b/>
        <sz val="14"/>
        <color rgb="FFFF0000"/>
        <rFont val="Calibri"/>
        <family val="2"/>
        <scheme val="minor"/>
      </rPr>
      <t>• Favoritisme – transmission d’informations privilégiées sur les attentes de l’acheteur, la consistance d’une opération ou son coût (risque d’asymétrie de l’information entre les candidats).
• Corruption passive – sollicitation, acceptation d’un cadeau ou invitation (voyages, invitations à des salons) en contrepartie de l’exercice d’une influence sur les travaux préparatoires.
• Prise illégale d'intérêts – intervention d’un acheteur qui a des liens d’intérêts avec l’un des opérateurs économiques sourcés et qui exerce une influence sur les travaux préparatoires.</t>
    </r>
  </si>
  <si>
    <r>
      <rPr>
        <b/>
        <sz val="14"/>
        <color rgb="FFFF0000"/>
        <rFont val="Calibri"/>
        <family val="2"/>
        <scheme val="minor"/>
      </rPr>
      <t>• Favoritisme – (i) participation directe d’un opérateur économique à la rédaction du marché public lui permettant de recueillir des informations privilégiées pour son obtention | (ii) spécifications techniques sur mesure ne permettant la sélection que d’un seul opérateur économique | (iii) sous-estimation volontaire de la valeur du besoin permettant d’autoriser le recours à la négociation et ainsi privilégier une entreprise qui récupère le manque par avenants ultérieurs.
• Corruption passive – sollicitation, acceptation d’un cadeau ou invitation (voyages …) dans le but d’exercer une influence sur la détermination du besoin.
• Détournement de fonds publics – surévaluation du besoin dans le cahier des charges génère une manne financière née de l’écart entre les réalisations réelles et le montant du marché qui est versée à l’agent par l’attributaire, ou d’une appréciation délibérément faussée des coûts estimés ou de la marge d’erreur.
• Prise illégale d'intérêts – intervention d’un acheteur qui a des liens d’intérêts avec l’un des opérateurs économiques sourcés et qui exerce une influence sur les travaux préparatoires du marché.</t>
    </r>
  </si>
  <si>
    <t>• Favoritisme – (i) recours abusif aux critères sociaux et environnementaux, afin notamment d’exclure les opérateurs éloignés géographiquement | (ii) recours injustifié à des marques, labels, spécifications techniques, ou conditions d’exécution spécieuses dans le but d’avantager un opérateur économique | (iii) exigences disproportionnées en matière de capacités techniques, professionnelles et financières | (iv) détermination d’une pondération des critères favorisant indûment un candidat.</t>
  </si>
  <si>
    <r>
      <rPr>
        <b/>
        <sz val="14"/>
        <color rgb="FFFF0000"/>
        <rFont val="Calibri"/>
        <family val="2"/>
        <scheme val="minor"/>
      </rPr>
      <t>• Favoritisme – (i) organisation d’une infructuosité (délais de publicité trop courts, utilisation de supports de publication de faible audience, …) | (ii) acceptation d’un pli arrivé hors délai pour avantager le candidat pressenti.</t>
    </r>
    <r>
      <rPr>
        <sz val="14"/>
        <color rgb="FFFF0000"/>
        <rFont val="Calibri"/>
        <family val="2"/>
        <scheme val="minor"/>
      </rPr>
      <t xml:space="preserve">
</t>
    </r>
  </si>
  <si>
    <t>• Favoritisme – (i) transmission d’informations privilégiées à un opérateur économique durant la phase de passation dans la perspective de lui attribuer le marché concerné |
(ii) absence de contrôle par des services du pouvoir adjudicateur (ex. : service des marchés publics, direction de la commande publique) des informations transmises aux opérateurs économiques (candidats, soumissionnaires).</t>
  </si>
  <si>
    <t>• Favoritisme – (i) exclusion injustifiée de candidats qualifiés (jugement partial des capacités techniques, professionnelles, économiques et financières) | (ii) non application des critères de sélection des candidatures afin d’avantager un candidat (ajout ou suppression de critères en cours d’analyse).
• Corruption passive – perception d’un avantage par un agent public pour offrir à l’un des candidats un avantage indu (délai supplémentaire, évaluation indûment positive …).
• Prise illégale d'intérêts – (i) intervention dans l’analyse des candidatures d’un agent public en situation de conflit d’intérêts avec l’un des candidats | (ii) participation d’un salarié de l’AMO à l’analyse des candidatures d’un marché public alors qu’il était anciennement salarié d’une entreprise soumissionnaire.</t>
  </si>
  <si>
    <t>• Favoritisme – (i) modification injustifiée du rapport d’analyse des offres pour avantager un soumissionnaire | (ii) manipulation de la notation pour avantager indûment un soumissionnaire | (iii) modification de la pondération en cours d’analyse | (iv) non-respect du secret des offres et de la procédure (circulation d’informations confidentielles au profit d’un opérateur).
• Trafic d’influence – appui frauduleux d’une offre par un élu, un supérieur hiérarchique, un membre de cabinet, faisant pression sur les acheteurs au stade de l’analyse des offres.
• Prise illégale d'intérêts – participation d’un agent public à la décision d’attribution d’un marché alors qu’il entretient une relation amicale et/ou professionnelle avec le gérant de la société retenue.</t>
  </si>
  <si>
    <t>• Favoritisme – à l’occasion de la mise au point, modification des caractéristiques substantielles de l’offre ou du marché, qui donnerait lieu illégalement à une phase de négociation avec le candidat pressenti (impact sur le prix, la nature des prestations, conduisant à une modification substantielle de l’offre).
• Prise illégale d’intérêts – situation du signataire du marché qui intervient pour la première fois dans le processus d’un achat et pour lequel les vérifications d’existence d’un conflit d’intérêts n’ont pas été effectuées.</t>
  </si>
  <si>
    <t xml:space="preserve">• Favoritisme – modifications substantielles des prestations du marché public au bénéfice du titulaire sans nouvelle mise en concurrence.
• Prise illégale d’intérêts – sur la base d’un marché initial, réalisation de travaux supplémentaires par le titulaire à la demande et pour le compte d’un élu/d’un agent.
</t>
  </si>
  <si>
    <t>• Favoritisme – collusion entre le cocontractant et l’agent chargé de superviser le déroulement des opérations.
• Détournement de fonds publics – réalisation par le titulaire du marché de prestations au bénéfice personnel d’un représentant du pouvoir adjudicateur en échange d’une surfacturation des prestations initiales (fausses factures).
• Prise illégale d’intérêts – sous-traitance : titulaire d’un marché public d’une commune sous-traitant en partie la prestation à une société dont le maire de la commune est le gérant.
• Corruption/concussion – non-application des pénalités de retard ou validation d’une prestation mal ou non exécutée en échange de rétrocessions.</t>
  </si>
  <si>
    <t>• Détournement de fonds publics – (i) double ordonnancement donnant lieu à rétrocessions ; (ii) paiement effectué à un faux fournisseur ; (iii) paiement avant livraison.</t>
  </si>
  <si>
    <t>• Détournement de fonds publics / Corruption passive – protocole transactionnel dans des conditions particulièrement favorables au titulaire du marché, signé sans vérifications préalables (risque de détournement de fonds publics par négligence en raison de la justification insuffisante des sommes retenues).</t>
  </si>
  <si>
    <t>Niveau de risque des différentes étapes du cycle achat</t>
  </si>
  <si>
    <t>Etapes du cycle achat</t>
  </si>
  <si>
    <t>Légende</t>
  </si>
  <si>
    <t>La bonne pratique est une démarche indispensable pour limiter les risques d'atteinte à la probité.</t>
  </si>
  <si>
    <t>Contrôle de la bonne réalisation des prestations (vérifications ; service fait ; …)</t>
  </si>
  <si>
    <t>Suivi financier (révision des prix ; respect des seuils, des montants de commandes ; …)</t>
  </si>
  <si>
    <t>Différents et litiges (ex : protocoles transactionnels ;, règlements amiables ; …)</t>
  </si>
  <si>
    <r>
      <rPr>
        <b/>
        <sz val="14"/>
        <color theme="1"/>
        <rFont val="Calibri"/>
        <family val="2"/>
        <scheme val="minor"/>
      </rPr>
      <t>I.1.7</t>
    </r>
    <r>
      <rPr>
        <sz val="14"/>
        <color theme="1"/>
        <rFont val="Calibri"/>
        <family val="2"/>
        <scheme val="minor"/>
      </rPr>
      <t xml:space="preserve"> - Définir la teneur des entretiens (informations transmises aux opérateurs économiques, durée, élaboration d’une grille d’entretien, d'un questionnaire, …). 
</t>
    </r>
  </si>
  <si>
    <r>
      <rPr>
        <b/>
        <sz val="14"/>
        <color theme="1"/>
        <rFont val="Calibri"/>
        <family val="2"/>
        <scheme val="minor"/>
      </rPr>
      <t>I.1.6</t>
    </r>
    <r>
      <rPr>
        <sz val="14"/>
        <color theme="1"/>
        <rFont val="Calibri"/>
        <family val="2"/>
        <scheme val="minor"/>
      </rPr>
      <t xml:space="preserve"> - Définir la participation et le rôle de chacun dans le sourcing (encadrement de la participation d’un assistant à maîtrise d’ouvrage, …).
</t>
    </r>
  </si>
  <si>
    <r>
      <rPr>
        <b/>
        <sz val="14"/>
        <color theme="1"/>
        <rFont val="Calibri"/>
        <family val="2"/>
        <scheme val="minor"/>
      </rPr>
      <t>I.2.1</t>
    </r>
    <r>
      <rPr>
        <sz val="14"/>
        <color theme="1"/>
        <rFont val="Calibri"/>
        <family val="2"/>
        <scheme val="minor"/>
      </rPr>
      <t xml:space="preserve"> - Exploiter les résultats du sourcing en assurant la collégialité des travaux et la diffusion des éléments nécessaires aux personnes associées au projet pour rapprocher l’expression du besoin du marché fournisseur (compte rendu, grille d’entretien fournisseurs, …).
</t>
    </r>
  </si>
  <si>
    <r>
      <rPr>
        <b/>
        <sz val="14"/>
        <color theme="1"/>
        <rFont val="Calibri"/>
        <family val="2"/>
        <scheme val="minor"/>
      </rPr>
      <t>I.1.10</t>
    </r>
    <r>
      <rPr>
        <sz val="14"/>
        <color theme="1"/>
        <rFont val="Calibri"/>
        <family val="2"/>
        <scheme val="minor"/>
      </rPr>
      <t xml:space="preserve"> - Encadrer la participation à des salons, à des visites de sites de production (invitation en lien avec l’objet de l’achat), invitations (repas d’affaire, loisirs sur le temps de travail), gestion des cadeaux, repas d’affaire, …
</t>
    </r>
  </si>
  <si>
    <r>
      <rPr>
        <b/>
        <sz val="14"/>
        <color theme="1"/>
        <rFont val="Calibri"/>
        <family val="2"/>
        <scheme val="minor"/>
      </rPr>
      <t>I.1.11</t>
    </r>
    <r>
      <rPr>
        <sz val="14"/>
        <color theme="1"/>
        <rFont val="Calibri"/>
        <family val="2"/>
        <scheme val="minor"/>
      </rPr>
      <t xml:space="preserve"> - Encadrer les tests de produits à titre "gratuit" (informatique, matériels, …).
</t>
    </r>
  </si>
  <si>
    <r>
      <rPr>
        <b/>
        <sz val="14"/>
        <color theme="1"/>
        <rFont val="Calibri"/>
        <family val="2"/>
        <scheme val="minor"/>
      </rPr>
      <t xml:space="preserve">I.1.3 </t>
    </r>
    <r>
      <rPr>
        <sz val="14"/>
        <color theme="1"/>
        <rFont val="Calibri"/>
        <family val="2"/>
        <scheme val="minor"/>
      </rPr>
      <t xml:space="preserve">- </t>
    </r>
    <r>
      <rPr>
        <sz val="14"/>
        <rFont val="Calibri"/>
        <family val="2"/>
        <scheme val="minor"/>
      </rPr>
      <t>Sélectionner un panel d'entreprises à sourcer, en respectant les principes fondamentaux de la commande publique, en variant</t>
    </r>
    <r>
      <rPr>
        <sz val="14"/>
        <color rgb="FFFF0000"/>
        <rFont val="Calibri"/>
        <family val="2"/>
        <scheme val="minor"/>
      </rPr>
      <t xml:space="preserve"> </t>
    </r>
    <r>
      <rPr>
        <sz val="14"/>
        <color theme="1"/>
        <rFont val="Calibri"/>
        <family val="2"/>
        <scheme val="minor"/>
      </rPr>
      <t xml:space="preserve">si possible les types d’opérateurs économiques sollicités (taille de l’entreprise ; entreprises leader, émergentes, innovantes ; …) et en contactant les organisations professionnelles ou économiques représentatives du secteur d’activités, les structures consulaires (ex : chambres de commerce et d’industrie, chambres d’artisanat, …).
</t>
    </r>
  </si>
  <si>
    <r>
      <rPr>
        <b/>
        <sz val="14"/>
        <color theme="1"/>
        <rFont val="Calibri"/>
        <family val="2"/>
        <scheme val="minor"/>
      </rPr>
      <t>I.1.12</t>
    </r>
    <r>
      <rPr>
        <sz val="14"/>
        <color theme="1"/>
        <rFont val="Calibri"/>
        <family val="2"/>
        <scheme val="minor"/>
      </rPr>
      <t xml:space="preserve"> - Réaliser une évaluation des risques d'atteinte à la probité dans le cadre du marché à passer (taille des opérateurs, enjeu financier, enjeu réputationnel, enjeu opérationnel, sensibilité du secteur, degré de concurrence dans le secteur, …).
 </t>
    </r>
  </si>
  <si>
    <r>
      <rPr>
        <b/>
        <sz val="14"/>
        <color theme="1"/>
        <rFont val="Calibri"/>
        <family val="2"/>
        <scheme val="minor"/>
      </rPr>
      <t>I.2.2</t>
    </r>
    <r>
      <rPr>
        <sz val="14"/>
        <color theme="1"/>
        <rFont val="Calibri"/>
        <family val="2"/>
        <scheme val="minor"/>
      </rPr>
      <t xml:space="preserve"> - Favoriser le parangonnage sur le même type d’achat par des acteurs similaires afin d’objectiver le besoin au-delà des suggestions résultant des opérateurs économiques "sourcés".
</t>
    </r>
  </si>
  <si>
    <r>
      <rPr>
        <b/>
        <sz val="14"/>
        <color theme="1"/>
        <rFont val="Calibri"/>
        <family val="2"/>
        <scheme val="minor"/>
      </rPr>
      <t>I.2.4</t>
    </r>
    <r>
      <rPr>
        <sz val="14"/>
        <color theme="1"/>
        <rFont val="Calibri"/>
        <family val="2"/>
        <scheme val="minor"/>
      </rPr>
      <t xml:space="preserve"> - Vérifier le lien et la proportionnalité entre les besoins exprimés ainsi que : 
- les conditions relatives aux capacités techniques, professionnelles, économiques et financières éventuellement exigées des opérateurs économiques ;
- les critères d’attribution afin d’éviter que la définition du besoin ne soit faite de manière à avantager un fournisseur potentiel.
</t>
    </r>
  </si>
  <si>
    <r>
      <rPr>
        <b/>
        <sz val="14"/>
        <color theme="1"/>
        <rFont val="Calibri"/>
        <family val="2"/>
        <scheme val="minor"/>
      </rPr>
      <t>I.3.3</t>
    </r>
    <r>
      <rPr>
        <sz val="14"/>
        <color theme="1"/>
        <rFont val="Calibri"/>
        <family val="2"/>
        <scheme val="minor"/>
      </rPr>
      <t xml:space="preserve"> - Établir un processus d’information et de validation du choix de la procédure par les acteurs concernés (autorité hiérarchique, service de la commande publique, instance décisionnelle, …), établir un processus de gestion des achats de faible montant.
</t>
    </r>
  </si>
  <si>
    <r>
      <rPr>
        <b/>
        <sz val="14"/>
        <color theme="1"/>
        <rFont val="Calibri"/>
        <family val="2"/>
        <scheme val="minor"/>
      </rPr>
      <t>I.3.4</t>
    </r>
    <r>
      <rPr>
        <sz val="14"/>
        <color theme="1"/>
        <rFont val="Calibri"/>
        <family val="2"/>
        <scheme val="minor"/>
      </rPr>
      <t xml:space="preserve"> - S'assurer de la correcte computation des seuils de procédure (nomenclature achat, programmation, cartographie des achats, …)
</t>
    </r>
  </si>
  <si>
    <r>
      <rPr>
        <b/>
        <sz val="14"/>
        <color rgb="FFFF0000"/>
        <rFont val="Calibri"/>
        <family val="2"/>
        <scheme val="minor"/>
      </rPr>
      <t>• Favoritisme – (i) détournement de procédure (recours abusif aux procédures sans publicité ni mise en concurrence, à la procédure avec négociation, au dialogue compétitif, …) | (ii) fractionnement artificiel ("saucissonnage") des besoins en vue de favoriser un fournisseur (notamment pour les besoins de faible montant) | (iii) en cas d’allotissement, mauvaise qualification des lots ou défaut d’allotissement destiné à permettre à une société déterminée de soumissionner | (iv) recours injustifié à l’urgence | (v) organisation d’une mise en concurrence fictive pour régulariser la passation d’un marché en réalité déjà attribué et réalisé de manière dissimulée.
• Prise illégale d'intérêts – participation directe d’un opérateur économique potentiellement candidat (assistant à maîtrise d’ouvrage [AMO], maître d’œuvre [MOE]) à la rédaction du marché.
Sont notamment prohibés :
-	l’élaboration conjointe avec un fournisseur du cahier des charges ;
-	l’insertion de clauses favorables à certains fournisseurs ;
-	la mention de marques, labels dans le cahier des charges (sauf si elle est justifiée par l’objet du marché ou, à titre exceptionnel, dans le cas où une description suffisamment précise et intelligible de l’objet du marché n’est pas possible sans elle et à la condition qu’elle soit accompagnée des termes : "ou équivalent") ;
-	le cahier des charges reprenant l’offre commerciale, un descriptif technique, ou des modalités propres à un opérateur économique ;
-	l’exigence de niveaux minimums de capacité disproportionnés par rapport à l’importance du marché ou sans lien avec son objet (par exemple le chiffre d’affaires demandé est trop élevé, les certificats de qualification exigés sont surévalués) ;
-	le choix de critères conduisant à favoriser des entreprises locales ou défavoriser des entreprises étrangères ;
-	le choix de critères au contenu trop flou ;
-	le choix de critères de sélection des offres sans lien avec l’objet du marché.</t>
    </r>
  </si>
  <si>
    <r>
      <rPr>
        <b/>
        <sz val="14"/>
        <color theme="1"/>
        <rFont val="Calibri"/>
        <family val="2"/>
        <scheme val="minor"/>
      </rPr>
      <t>I.3.8</t>
    </r>
    <r>
      <rPr>
        <sz val="14"/>
        <color theme="1"/>
        <rFont val="Calibri"/>
        <family val="2"/>
        <scheme val="minor"/>
      </rPr>
      <t xml:space="preserve"> - Contrôler la justification et la pertinence des critères d’attribution associés à une procédure afin d’éviter tout risque de contournement (développement durable, emploi de travailleurs handicapés ou de personnes défavorisées, recours à un éco-label, </t>
    </r>
    <r>
      <rPr>
        <sz val="14"/>
        <rFont val="Calibri"/>
        <family val="2"/>
        <scheme val="minor"/>
      </rPr>
      <t>..</t>
    </r>
    <r>
      <rPr>
        <sz val="14"/>
        <color rgb="FFFF0000"/>
        <rFont val="Calibri"/>
        <family val="2"/>
        <scheme val="minor"/>
      </rPr>
      <t>.</t>
    </r>
    <r>
      <rPr>
        <sz val="14"/>
        <color theme="1"/>
        <rFont val="Calibri"/>
        <family val="2"/>
        <scheme val="minor"/>
      </rPr>
      <t xml:space="preserve">).
</t>
    </r>
  </si>
  <si>
    <r>
      <rPr>
        <b/>
        <sz val="14"/>
        <color theme="1"/>
        <rFont val="Calibri"/>
        <family val="2"/>
        <scheme val="minor"/>
      </rPr>
      <t>I.3.13</t>
    </r>
    <r>
      <rPr>
        <sz val="14"/>
        <color theme="1"/>
        <rFont val="Calibri"/>
        <family val="2"/>
        <scheme val="minor"/>
      </rPr>
      <t xml:space="preserve"> - Marchés passés sans publicité ni mise en concurrence préalables (urgence impérieuse, existence de droits d’exclusivité, …).
</t>
    </r>
  </si>
  <si>
    <r>
      <rPr>
        <b/>
        <sz val="14"/>
        <color theme="1"/>
        <rFont val="Calibri"/>
        <family val="2"/>
        <scheme val="minor"/>
      </rPr>
      <t>I.3.14</t>
    </r>
    <r>
      <rPr>
        <sz val="14"/>
        <color theme="1"/>
        <rFont val="Calibri"/>
        <family val="2"/>
        <scheme val="minor"/>
      </rPr>
      <t xml:space="preserve"> - Périodes sensibles (fin d’exercice, périodes des fêtes, …), vérifier notamment l’effectivité de la mise en concurrence et que la prestation a bien été réalisée avant la fin de l’exercice.
</t>
    </r>
  </si>
  <si>
    <r>
      <rPr>
        <b/>
        <sz val="14"/>
        <color theme="1"/>
        <rFont val="Calibri"/>
        <family val="2"/>
        <scheme val="minor"/>
      </rPr>
      <t>I.3.16</t>
    </r>
    <r>
      <rPr>
        <sz val="14"/>
        <color theme="1"/>
        <rFont val="Calibri"/>
        <family val="2"/>
        <scheme val="minor"/>
      </rPr>
      <t xml:space="preserve"> - Mettre en place une procédure d'évaluation des potentiels risques de conflits d'intérêts au moment de l'analyse des candidatures, analyse des offres, attribution du marché, signature du marché, et suivi de son exécution (cf. guide ministériel sur les conflits d'intérêt).
</t>
    </r>
  </si>
  <si>
    <r>
      <rPr>
        <b/>
        <sz val="14"/>
        <color theme="1"/>
        <rFont val="Calibri"/>
        <family val="2"/>
        <scheme val="minor"/>
      </rPr>
      <t>I.4.3</t>
    </r>
    <r>
      <rPr>
        <sz val="14"/>
        <color theme="1"/>
        <rFont val="Calibri"/>
        <family val="2"/>
        <scheme val="minor"/>
      </rPr>
      <t xml:space="preserve"> - Faire référence dans le dossier de consultation à la politique anticorruption de l’entité (ex : lien hypertexte renvoyant aux informations communiquées via le site institutionnel).
</t>
    </r>
  </si>
  <si>
    <r>
      <rPr>
        <b/>
        <sz val="14"/>
        <color theme="1"/>
        <rFont val="Calibri"/>
        <family val="2"/>
        <scheme val="minor"/>
      </rPr>
      <t>I.4.1</t>
    </r>
    <r>
      <rPr>
        <sz val="14"/>
        <color theme="1"/>
        <rFont val="Calibri"/>
        <family val="2"/>
        <scheme val="minor"/>
      </rPr>
      <t xml:space="preserve"> - Assurer la collégialité dans la rédaction et la relecture des pièces du dossier de consultation.
</t>
    </r>
  </si>
  <si>
    <r>
      <rPr>
        <b/>
        <sz val="14"/>
        <color theme="1"/>
        <rFont val="Calibri"/>
        <family val="2"/>
        <scheme val="minor"/>
      </rPr>
      <t>I.4.4</t>
    </r>
    <r>
      <rPr>
        <sz val="14"/>
        <color theme="1"/>
        <rFont val="Calibri"/>
        <family val="2"/>
        <scheme val="minor"/>
      </rPr>
      <t xml:space="preserve"> - Privilégier l’utilisation de documents types normalisés, utiliser des logiciels d’aide à la rédaction.
</t>
    </r>
  </si>
  <si>
    <r>
      <rPr>
        <b/>
        <sz val="14"/>
        <color theme="1"/>
        <rFont val="Calibri"/>
        <family val="2"/>
        <scheme val="minor"/>
      </rPr>
      <t>I.4.6</t>
    </r>
    <r>
      <rPr>
        <sz val="14"/>
        <color theme="1"/>
        <rFont val="Calibri"/>
        <family val="2"/>
        <scheme val="minor"/>
      </rPr>
      <t xml:space="preserve"> - Vérifier la neutralité et la cohérence des pièces administratives, techniques et financières (vigilance sur les marques, labels ; critères de sélection des candidatures et des offres ; bordereau des prix ; décomposition du prix global et forfaitaire ; …).
</t>
    </r>
  </si>
  <si>
    <r>
      <rPr>
        <b/>
        <sz val="14"/>
        <color theme="1"/>
        <rFont val="Calibri"/>
        <family val="2"/>
        <scheme val="minor"/>
      </rPr>
      <t>I.4.11</t>
    </r>
    <r>
      <rPr>
        <sz val="14"/>
        <color theme="1"/>
        <rFont val="Calibri"/>
        <family val="2"/>
        <scheme val="minor"/>
      </rPr>
      <t xml:space="preserve"> - Intégrer l'ensemble des documents autorisés par la réglementation permettant d'évaluer l'intégrité des futurs titulaires, co-traitants et sous-traitants (déclaration sur l'honneur  d'aucune exclusion de plein droit de candidature à un marché, questionnaire portant sur le contenu de ses dispositifs de prévention et de détection des atteintes à la probité, plan vigilance et bilan carbone si éligible).
</t>
    </r>
  </si>
  <si>
    <r>
      <rPr>
        <b/>
        <sz val="14"/>
        <color theme="1"/>
        <rFont val="Calibri"/>
        <family val="2"/>
        <scheme val="minor"/>
      </rPr>
      <t>I.3.5</t>
    </r>
    <r>
      <rPr>
        <sz val="14"/>
        <color theme="1"/>
        <rFont val="Calibri"/>
        <family val="2"/>
        <scheme val="minor"/>
      </rPr>
      <t xml:space="preserve"> - Centraliser le suivi des achats </t>
    </r>
    <r>
      <rPr>
        <sz val="14"/>
        <rFont val="Calibri"/>
        <family val="2"/>
        <scheme val="minor"/>
      </rPr>
      <t xml:space="preserve">afin d'éviter le "saucissonnage" et de respecter les obligations contractuelles existantes.
</t>
    </r>
  </si>
  <si>
    <r>
      <rPr>
        <b/>
        <sz val="14"/>
        <color theme="1"/>
        <rFont val="Calibri"/>
        <family val="2"/>
        <scheme val="minor"/>
      </rPr>
      <t xml:space="preserve">I.1.9 </t>
    </r>
    <r>
      <rPr>
        <sz val="14"/>
        <color theme="1"/>
        <rFont val="Calibri"/>
        <family val="2"/>
        <scheme val="minor"/>
      </rPr>
      <t xml:space="preserve">- Assurer la transparence :
- publication de la programmation pluriannuelle des achats, des appels à compétence, …
- traçabilité en interne des rencontres des acheteurs dans le cadre du sourcing (compte rendu, …)
</t>
    </r>
  </si>
  <si>
    <t>④ Contenu des pièces administratives, techniques et financières</t>
  </si>
  <si>
    <r>
      <rPr>
        <b/>
        <sz val="14"/>
        <color theme="1"/>
        <rFont val="Calibri"/>
        <family val="2"/>
        <scheme val="minor"/>
      </rPr>
      <t>I.4.10</t>
    </r>
    <r>
      <rPr>
        <sz val="14"/>
        <color theme="1"/>
        <rFont val="Calibri"/>
        <family val="2"/>
        <scheme val="minor"/>
      </rPr>
      <t xml:space="preserve"> - A posteriori, évaluer la qualité du dossier de consultation </t>
    </r>
    <r>
      <rPr>
        <sz val="14"/>
        <rFont val="Calibri"/>
        <family val="2"/>
        <scheme val="minor"/>
      </rPr>
      <t>(via par exemple : ratio de dossiers retirés et d'offres remises ; nombre de demandes de précision, nombre d'offres incomplètes, irrégulières ou inappropriées ; évaluation de la qualité de satisfaction au regard du besoin exprimé).</t>
    </r>
    <r>
      <rPr>
        <sz val="14"/>
        <color theme="1"/>
        <rFont val="Calibri"/>
        <family val="2"/>
        <scheme val="minor"/>
      </rPr>
      <t xml:space="preserve">
</t>
    </r>
  </si>
  <si>
    <r>
      <rPr>
        <b/>
        <sz val="14"/>
        <color theme="1"/>
        <rFont val="Calibri"/>
        <family val="2"/>
        <scheme val="minor"/>
      </rPr>
      <t>II.1.2</t>
    </r>
    <r>
      <rPr>
        <sz val="14"/>
        <color theme="1"/>
        <rFont val="Calibri"/>
        <family val="2"/>
        <scheme val="minor"/>
      </rPr>
      <t xml:space="preserve"> - Assurer la meilleure audience possible notamment lorsque les modalités de publicité sont laissées au libre choix de l’acheteur (choix d’un support adapté, sollicitation de plusieurs devis pour les achats de faible montant, …).
</t>
    </r>
  </si>
  <si>
    <r>
      <rPr>
        <b/>
        <sz val="14"/>
        <color theme="1"/>
        <rFont val="Calibri"/>
        <family val="2"/>
        <scheme val="minor"/>
      </rPr>
      <t>II.1.3</t>
    </r>
    <r>
      <rPr>
        <sz val="14"/>
        <color theme="1"/>
        <rFont val="Calibri"/>
        <family val="2"/>
        <scheme val="minor"/>
      </rPr>
      <t xml:space="preserve"> - Centraliser la transmission des avis d’appel à la concurrence et la réception de plis sur support physique (copie de sauvegarde, présentation de maquettes, …) afin d’assurer l’homogénéité des pratiques et ainsi l’égalité de traitement entre les opérateurs économiques.
</t>
    </r>
  </si>
  <si>
    <r>
      <rPr>
        <b/>
        <sz val="14"/>
        <color theme="1"/>
        <rFont val="Calibri"/>
        <family val="2"/>
        <scheme val="minor"/>
      </rPr>
      <t>II.1.5</t>
    </r>
    <r>
      <rPr>
        <sz val="14"/>
        <color theme="1"/>
        <rFont val="Calibri"/>
        <family val="2"/>
        <scheme val="minor"/>
      </rPr>
      <t xml:space="preserve"> - Vérifier l’efficacité des mesures de publicité en contrôlant notamment </t>
    </r>
    <r>
      <rPr>
        <sz val="14"/>
        <rFont val="Calibri"/>
        <family val="2"/>
        <scheme val="minor"/>
      </rPr>
      <t xml:space="preserve">le nombre de retraits et la durée de la période de publicité (adaptation à la complexité du besoin et de la réponse attendue).
</t>
    </r>
  </si>
  <si>
    <r>
      <rPr>
        <b/>
        <sz val="14"/>
        <color theme="1"/>
        <rFont val="Calibri"/>
        <family val="2"/>
        <scheme val="minor"/>
      </rPr>
      <t>II.2.2</t>
    </r>
    <r>
      <rPr>
        <sz val="14"/>
        <color theme="1"/>
        <rFont val="Calibri"/>
        <family val="2"/>
        <scheme val="minor"/>
      </rPr>
      <t xml:space="preserve"> - Encadrer les échanges avec les opérateurs économiques :
- renvoi vers le profil d’acheteur pour </t>
    </r>
    <r>
      <rPr>
        <sz val="14"/>
        <rFont val="Calibri"/>
        <family val="2"/>
        <scheme val="minor"/>
      </rPr>
      <t>les questions ou les demandes de précision (vérifier que les questions ou demandes de précisions des candidats apparaissent sur le profil acheteur, particulièrement en situation de renouvellement du marché, en raison du risque d’asymétrie de l’information au profit du titulaire actuel du marché) ;</t>
    </r>
    <r>
      <rPr>
        <sz val="14"/>
        <color theme="1"/>
        <rFont val="Calibri"/>
        <family val="2"/>
        <scheme val="minor"/>
      </rPr>
      <t xml:space="preserve">
- limitation des contacts à ce qui a été prévu dans la consultation (ex : en cas de visites de site de l’acheteur durant la phase de publicité, en cas d’auditions dans le cadre d’un dialogue compétitif).
</t>
    </r>
  </si>
  <si>
    <r>
      <rPr>
        <b/>
        <sz val="14"/>
        <color theme="1"/>
        <rFont val="Calibri"/>
        <family val="2"/>
        <scheme val="minor"/>
      </rPr>
      <t>II.2.4</t>
    </r>
    <r>
      <rPr>
        <sz val="14"/>
        <color theme="1"/>
        <rFont val="Calibri"/>
        <family val="2"/>
        <scheme val="minor"/>
      </rPr>
      <t xml:space="preserve"> - Assurer un niveau d’information similaire entre opérateurs économiques (ex : demandes de précisions, visites de sites, négociations, …).
</t>
    </r>
  </si>
  <si>
    <r>
      <rPr>
        <b/>
        <sz val="14"/>
        <rFont val="Calibri"/>
        <family val="2"/>
        <scheme val="minor"/>
      </rPr>
      <t>II.3.3</t>
    </r>
    <r>
      <rPr>
        <sz val="14"/>
        <rFont val="Calibri"/>
        <family val="2"/>
        <scheme val="minor"/>
      </rPr>
      <t xml:space="preserve"> - Assurer la traçabilité des vérifications opérées et des documents demandés (contrôle des pièces demandées dans le règlement de la consultation, des compléments apportés par les candidats, …).
</t>
    </r>
  </si>
  <si>
    <r>
      <rPr>
        <b/>
        <sz val="14"/>
        <color theme="1"/>
        <rFont val="Calibri"/>
        <family val="2"/>
        <scheme val="minor"/>
      </rPr>
      <t>II.4.3</t>
    </r>
    <r>
      <rPr>
        <sz val="14"/>
        <color theme="1"/>
        <rFont val="Calibri"/>
        <family val="2"/>
        <scheme val="minor"/>
      </rPr>
      <t xml:space="preserve"> - Assurer la traçabilité de l’analyse des offres (notation, gestion des irrégularités, des offres anormalement basses, …).
</t>
    </r>
  </si>
  <si>
    <r>
      <rPr>
        <b/>
        <sz val="14"/>
        <color theme="1"/>
        <rFont val="Calibri"/>
        <family val="2"/>
        <scheme val="minor"/>
      </rPr>
      <t>II.4.6</t>
    </r>
    <r>
      <rPr>
        <sz val="14"/>
        <color theme="1"/>
        <rFont val="Calibri"/>
        <family val="2"/>
        <scheme val="minor"/>
      </rPr>
      <t xml:space="preserve"> - Encadrer la négociation lorsque la procédure l’autorise (traçabilité, non divulgation des offres concurrentes, gestion des informations communiquées et communicables, …) et vérifier qu'elle garantit la stricte égalité de traitement (délais de réponse équivalents, production d’un compte rendu de négociation, …).
</t>
    </r>
  </si>
  <si>
    <r>
      <rPr>
        <b/>
        <sz val="14"/>
        <color theme="1"/>
        <rFont val="Calibri"/>
        <family val="2"/>
        <scheme val="minor"/>
      </rPr>
      <t>II.4.10</t>
    </r>
    <r>
      <rPr>
        <sz val="14"/>
        <color theme="1"/>
        <rFont val="Calibri"/>
        <family val="2"/>
        <scheme val="minor"/>
      </rPr>
      <t xml:space="preserve"> - Vérifier la cohérence des prix grâce à des fiches pratiques sur l’analyse des offres anormalement basses (fiche DAJ, documents internes, …) : vérifier le respect des obligations réglementaires et la réalité de l’analyse qui est faite des justifications apportées par le soumissionnaire sur les prix.
</t>
    </r>
  </si>
  <si>
    <r>
      <rPr>
        <b/>
        <sz val="14"/>
        <color theme="1"/>
        <rFont val="Calibri"/>
        <family val="2"/>
        <scheme val="minor"/>
      </rPr>
      <t>II.4.11</t>
    </r>
    <r>
      <rPr>
        <sz val="14"/>
        <color theme="1"/>
        <rFont val="Calibri"/>
        <family val="2"/>
        <scheme val="minor"/>
      </rPr>
      <t xml:space="preserve"> - Vérifier la cohérence des prix grâce à des études existantes ou réalisées par d'autres acheteurs (notes, fiches, guides pratiques, …) pour appréhender les prix du marché (surtout quand l’écart des prix est important entre les offres et/ou avec l’estimation de l’acheteur).
</t>
    </r>
  </si>
  <si>
    <r>
      <rPr>
        <b/>
        <sz val="14"/>
        <color theme="1"/>
        <rFont val="Calibri"/>
        <family val="2"/>
        <scheme val="minor"/>
      </rPr>
      <t>II.5.2</t>
    </r>
    <r>
      <rPr>
        <sz val="14"/>
        <color theme="1"/>
        <rFont val="Calibri"/>
        <family val="2"/>
        <scheme val="minor"/>
      </rPr>
      <t xml:space="preserve"> - Tracer les décisions relatives à l’attribution et à l’abandon de procédure (PV, rapport reprenant les motifs de la déclaration sans suite, …).
</t>
    </r>
  </si>
  <si>
    <r>
      <rPr>
        <b/>
        <sz val="14"/>
        <color theme="1"/>
        <rFont val="Calibri"/>
        <family val="2"/>
        <scheme val="minor"/>
      </rPr>
      <t>II.5.3</t>
    </r>
    <r>
      <rPr>
        <sz val="14"/>
        <color theme="1"/>
        <rFont val="Calibri"/>
        <family val="2"/>
        <scheme val="minor"/>
      </rPr>
      <t xml:space="preserve"> - Assurer la bonne information des instances décisionnelles (CAO, commission ad hoc, …) sur les consultations en cours.
</t>
    </r>
  </si>
  <si>
    <r>
      <rPr>
        <b/>
        <sz val="14"/>
        <color theme="1"/>
        <rFont val="Calibri"/>
        <family val="2"/>
        <scheme val="minor"/>
      </rPr>
      <t>II.5.5</t>
    </r>
    <r>
      <rPr>
        <sz val="14"/>
        <color theme="1"/>
        <rFont val="Calibri"/>
        <family val="2"/>
        <scheme val="minor"/>
      </rPr>
      <t xml:space="preserve"> - Archivage et conservation des pièces : importance de pouvoir accéder aux offres des sociétés non retenues, aux documents d’analyse et aux décisions associées (commissions, …).
</t>
    </r>
  </si>
  <si>
    <r>
      <rPr>
        <b/>
        <sz val="14"/>
        <color theme="1"/>
        <rFont val="Calibri"/>
        <family val="2"/>
        <scheme val="minor"/>
      </rPr>
      <t>II.6.2</t>
    </r>
    <r>
      <rPr>
        <sz val="14"/>
        <color theme="1"/>
        <rFont val="Calibri"/>
        <family val="2"/>
        <scheme val="minor"/>
      </rPr>
      <t xml:space="preserve"> - Assurer la bonne information du signataire de la mise au point (objet, impact) et du marché public (transmission des éléments d’analyse, d’une fiche de synthèse de la procédure, …) ; contrôler la justification et la portée de la mise au point et le respect du circuit de signature (mise au point et marché public).
</t>
    </r>
  </si>
  <si>
    <r>
      <rPr>
        <b/>
        <sz val="14"/>
        <color theme="1"/>
        <rFont val="Calibri"/>
        <family val="2"/>
        <scheme val="minor"/>
      </rPr>
      <t>II.4.4</t>
    </r>
    <r>
      <rPr>
        <sz val="14"/>
        <color theme="1"/>
        <rFont val="Calibri"/>
        <family val="2"/>
        <scheme val="minor"/>
      </rPr>
      <t xml:space="preserve"> - Pour assurer le respect des délais de procédure, effectuer une synthèse des dates-clés dans le rapport d’analyse des offres.
</t>
    </r>
  </si>
  <si>
    <t>• Favoritisme – (i) déclaration sans suite abusive de la procédure, doublée de l’organisation d’une seconde consultation destinée à attribuer le marché à une entreprise ciblée | (ii) commission d’attribution favorisant un opérateur économique. | (iii) attribution du marché à un candidat dont l’offre est irrégulière, inacceptable, anormalement basse ou faisant l’objet d’un motif d’exclusion. | (iv) modification du classement figurant dans le rapport d’analyse des offres dans le but de privilégier un candidat.
• Prise illégale d’intérêts – participation d’un élu à la commission d’appel d’offres (CAO) attribuant un marché public à une société dans laquelle il détient un intérêt (ex : gérant).</t>
  </si>
  <si>
    <r>
      <rPr>
        <b/>
        <sz val="14"/>
        <color theme="1"/>
        <rFont val="Calibri"/>
        <family val="2"/>
        <scheme val="minor"/>
      </rPr>
      <t>III.1.2</t>
    </r>
    <r>
      <rPr>
        <sz val="14"/>
        <color theme="1"/>
        <rFont val="Calibri"/>
        <family val="2"/>
        <scheme val="minor"/>
      </rPr>
      <t xml:space="preserve"> - Mettre en oeuvre un mécanisme de contrôle et de validation des modifications, travaux, services supplémentaires (contrôle des éléments figurant au cahier des charges et dialogue sur l’opportunité, la portée, le montant, la justification, …).
</t>
    </r>
  </si>
  <si>
    <r>
      <rPr>
        <b/>
        <sz val="14"/>
        <color theme="1"/>
        <rFont val="Calibri"/>
        <family val="2"/>
        <scheme val="minor"/>
      </rPr>
      <t>III.2.1</t>
    </r>
    <r>
      <rPr>
        <sz val="14"/>
        <color theme="1"/>
        <rFont val="Calibri"/>
        <family val="2"/>
        <scheme val="minor"/>
      </rPr>
      <t xml:space="preserve"> - Réflechir en amont sur les modalités de contrôles appropriées en fonction du type de prestations et de l’organisation technique et administrative de l’entité (sur la base des cahiers des clauses administratives générales [CCAG], de processus spécifiques, …).
</t>
    </r>
  </si>
  <si>
    <r>
      <rPr>
        <b/>
        <sz val="14"/>
        <color theme="1"/>
        <rFont val="Calibri"/>
        <family val="2"/>
        <scheme val="minor"/>
      </rPr>
      <t>III.2.2</t>
    </r>
    <r>
      <rPr>
        <sz val="14"/>
        <color theme="1"/>
        <rFont val="Calibri"/>
        <family val="2"/>
        <scheme val="minor"/>
      </rPr>
      <t xml:space="preserve"> - S’assurer de l’existence des contrôles et du lien avec la prestation figurant au cahier des charges (procès-verbaux, bonne application des pénalités prévues au contrat, …).
</t>
    </r>
  </si>
  <si>
    <r>
      <rPr>
        <b/>
        <sz val="14"/>
        <color theme="1"/>
        <rFont val="Calibri"/>
        <family val="2"/>
        <scheme val="minor"/>
      </rPr>
      <t>III.2.4</t>
    </r>
    <r>
      <rPr>
        <sz val="14"/>
        <color theme="1"/>
        <rFont val="Calibri"/>
        <family val="2"/>
        <scheme val="minor"/>
      </rPr>
      <t xml:space="preserve"> - Contrôler le recours à la sous-traitance (liens potentiels avec l’acheteur, l’AMO, le MOE, …).
</t>
    </r>
  </si>
  <si>
    <t>⑫ Contrôle de la bonne réalisation des prestations (vérifications, service fait, …)</t>
  </si>
  <si>
    <t>⑬ Suivi financier (révision des prix, respect des seuils, des montants de commandes, …)</t>
  </si>
  <si>
    <r>
      <rPr>
        <b/>
        <sz val="14"/>
        <color theme="1"/>
        <rFont val="Calibri"/>
        <family val="2"/>
        <scheme val="minor"/>
      </rPr>
      <t xml:space="preserve">III.3.3 </t>
    </r>
    <r>
      <rPr>
        <sz val="14"/>
        <color theme="1"/>
        <rFont val="Calibri"/>
        <family val="2"/>
        <scheme val="minor"/>
      </rPr>
      <t xml:space="preserve">- Vérifier la cohérence entre la prestation commandée et le montant facturé. </t>
    </r>
    <r>
      <rPr>
        <sz val="14"/>
        <color rgb="FFFF0000"/>
        <rFont val="Calibri"/>
        <family val="2"/>
        <scheme val="minor"/>
      </rPr>
      <t xml:space="preserve"> </t>
    </r>
    <r>
      <rPr>
        <sz val="14"/>
        <rFont val="Calibri"/>
        <family val="2"/>
        <scheme val="minor"/>
      </rPr>
      <t xml:space="preserve">Vérifier L’exactitude des prix de règlement sur un échantillon statistique.
</t>
    </r>
  </si>
  <si>
    <r>
      <rPr>
        <b/>
        <sz val="14"/>
        <color theme="1"/>
        <rFont val="Calibri"/>
        <family val="2"/>
        <scheme val="minor"/>
      </rPr>
      <t>III.3.6</t>
    </r>
    <r>
      <rPr>
        <sz val="14"/>
        <color theme="1"/>
        <rFont val="Calibri"/>
        <family val="2"/>
        <scheme val="minor"/>
      </rPr>
      <t xml:space="preserve"> - Contrôler spécifiquement les achats réalisés par carte d’achats et sur les valeurs inactives (bons d’achat, bons d’essence, tickets restaurant, …).
</t>
    </r>
  </si>
  <si>
    <r>
      <rPr>
        <b/>
        <sz val="14"/>
        <color theme="1"/>
        <rFont val="Calibri"/>
        <family val="2"/>
        <scheme val="minor"/>
      </rPr>
      <t>III.4.1</t>
    </r>
    <r>
      <rPr>
        <sz val="14"/>
        <color theme="1"/>
        <rFont val="Calibri"/>
        <family val="2"/>
        <scheme val="minor"/>
      </rPr>
      <t xml:space="preserve"> </t>
    </r>
    <r>
      <rPr>
        <sz val="14"/>
        <rFont val="Calibri"/>
        <family val="2"/>
        <scheme val="minor"/>
      </rPr>
      <t>- Encadrer le recours au règlement amiable des différends. Contrôler et valider</t>
    </r>
    <r>
      <rPr>
        <sz val="14"/>
        <color theme="1"/>
        <rFont val="Calibri"/>
        <family val="2"/>
        <scheme val="minor"/>
      </rPr>
      <t xml:space="preserve"> la rédaction des protocoles transactionnels (bien-fondé, portée, …).</t>
    </r>
    <r>
      <rPr>
        <sz val="14"/>
        <rFont val="Calibri"/>
        <family val="2"/>
        <scheme val="minor"/>
      </rPr>
      <t xml:space="preserve"> Respecter la procédure de saisine du comité ministériel de transaction.
</t>
    </r>
  </si>
  <si>
    <r>
      <rPr>
        <b/>
        <sz val="14"/>
        <color theme="1"/>
        <rFont val="Calibri"/>
        <family val="2"/>
        <scheme val="minor"/>
      </rPr>
      <t>III.5.1</t>
    </r>
    <r>
      <rPr>
        <sz val="14"/>
        <color theme="1"/>
        <rFont val="Calibri"/>
        <family val="2"/>
        <scheme val="minor"/>
      </rPr>
      <t xml:space="preserve"> - En fonction des marchés, dresser un bilan d’exécution (avenants, pénalités, …), qui peut comporter des développements sur son déroulement déontologique </t>
    </r>
    <r>
      <rPr>
        <sz val="14"/>
        <rFont val="Calibri"/>
        <family val="2"/>
        <scheme val="minor"/>
      </rPr>
      <t>et viser l'amélioration de la satisfaction des utilisateurs.</t>
    </r>
    <r>
      <rPr>
        <sz val="14"/>
        <color theme="1"/>
        <rFont val="Calibri"/>
        <family val="2"/>
        <scheme val="minor"/>
      </rPr>
      <t xml:space="preserve"> Le bilan peut être annuel ou pluriannuel.
</t>
    </r>
  </si>
  <si>
    <r>
      <rPr>
        <b/>
        <sz val="14"/>
        <color theme="1"/>
        <rFont val="Calibri"/>
        <family val="2"/>
        <scheme val="minor"/>
      </rPr>
      <t>III.5.2</t>
    </r>
    <r>
      <rPr>
        <sz val="14"/>
        <color theme="1"/>
        <rFont val="Calibri"/>
        <family val="2"/>
        <scheme val="minor"/>
      </rPr>
      <t xml:space="preserve"> - Assurer la collégialité du bilan d’exécution (participation de l’ensemble des intervenants au marché : acheteur, prescripteur, opérationnels, …).
</t>
    </r>
  </si>
  <si>
    <r>
      <rPr>
        <b/>
        <sz val="14"/>
        <color theme="1"/>
        <rFont val="Calibri"/>
        <family val="2"/>
        <scheme val="minor"/>
      </rPr>
      <t>III.5.3</t>
    </r>
    <r>
      <rPr>
        <sz val="14"/>
        <color theme="1"/>
        <rFont val="Calibri"/>
        <family val="2"/>
        <scheme val="minor"/>
      </rPr>
      <t xml:space="preserve"> - Assurer la traçabilité du bilan d’exécution des marchés (notamment si mauvaise exécution, manquements aux obligations déontologiques, …).
</t>
    </r>
  </si>
  <si>
    <t>• Favoritisme – transmission d’informations privilégiées sur les conditions d’un futur marché consécutif à celui qui se termine (budget, délais, consistance du besoin, …)</t>
  </si>
  <si>
    <r>
      <rPr>
        <b/>
        <sz val="14"/>
        <color theme="1"/>
        <rFont val="Calibri"/>
        <family val="2"/>
        <scheme val="minor"/>
      </rPr>
      <t>III.5.6</t>
    </r>
    <r>
      <rPr>
        <sz val="14"/>
        <color theme="1"/>
        <rFont val="Calibri"/>
        <family val="2"/>
        <scheme val="minor"/>
      </rPr>
      <t xml:space="preserve"> - S’assurer de la diffusion de ces bilans aux acteurs concernés (instances dirigeantes, audit, …).
</t>
    </r>
  </si>
  <si>
    <t>L'autodiagnostic vise à établir l'écart entre les pratiques ministérielles d'une direction, d'un service ou d'un bureau et celles du référentiel ministériel anticorruption pour le cycle "Achat", décliné du guide de l'achat public de l'agence Française anticorruption (AFA) (https://www.economie.gouv.fr/files/files/directions_services/dae/doc/Guide_maitrise_risque_corruption.pdf)
Cet autodiagnostic vise le ciblage et la priorisation d'éventuelles mesures de remédiation à mettre en place conformément aux bonnes pratiques définies par l'AFA pour couvrir les risques d'atteinte à la probité susceptibles d'être rencontrés par les acteurs intervenant dans la procédure et la chaîne de traitement des achats publics à tous les niveaux.
Il appartient à chaque direction, service ou bureau, de désigner, dans la colonne adéquate, le responsable de la mise en oeuvre de l'élément du référentiel. Il ne doit pas s'agir d'une personne identifiée nommément mais d'un poste ou d'un type de poste, qui peut comporter des responsabilités managériales ou pas.
Ce responsable doit alors déterminer, en toute objectivité, le niveau d'intégration de l'élément du référentiel dans les processus métiers sur une échelle de 1 à 5 dont le niveau est déterminé suivant les critères définis dans la grille ci-dessous. Chaque élément du référentiel génère une note, pondérée selon un coefficient préétabli qui reflète l'importance relative du critère par rapport aux autres. Cette note est ensuite comparée à la note maximale théorique, ce qui détermine la taille de l'écart, qui est classé en 5 catégories : Conforme, Négligeable, Mineur, Majeur et Critique.
Il est également possible de ne pas évaluer certains éléments en laissant la case dédiée à l'autoévaluation vide. Il est toutefois fortement recommandé de ne pas laisser des éléments non évalués au milieu d'éléments évalués dans un même bloc de processus, sinon les résultats seraient difficiles voire impossible à analyser.
Enfin, les résultats sont affichés dans l'onglet dédié, par bloc de processus, sous une forme simplifiée qui permet une analyse rapide du niveau de conformité aux éléments du référentiel. Le taux de complétude de l'autodiagnostic est également renseigné.
De manière pragmatique, l'entité chargée de remplir l'autodiagnostic doit renseigner les colonnes B (personne ou bureau/service chargée de la tâche décrite en colonne A) et D (cotation du niveau d'intégration de la bonne pratique, à sélectionner dans une liste de 1 à 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</si>
</sst>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font>
      <sz val="11"/>
      <color theme="1"/>
      <name val="Calibri"/>
      <family val="2"/>
      <scheme val="minor"/>
    </font>
    <font>
      <b/>
      <sz val="11"/>
      <color theme="1"/>
      <name val="Calibri"/>
      <family val="2"/>
      <scheme val="minor"/>
    </font>
    <font>
      <b/>
      <sz val="14"/>
      <color theme="1"/>
      <name val="Calibri"/>
      <family val="2"/>
      <scheme val="minor"/>
    </font>
    <font>
      <b/>
      <sz val="20"/>
      <color theme="1"/>
      <name val="Calibri"/>
      <family val="2"/>
      <scheme val="minor"/>
    </font>
    <font>
      <sz val="11"/>
      <color rgb="FF000000"/>
      <name val="Calibri"/>
      <family val="2"/>
    </font>
    <font>
      <b/>
      <sz val="18"/>
      <color theme="1"/>
      <name val="Calibri"/>
      <family val="2"/>
      <scheme val="minor"/>
    </font>
    <font>
      <b/>
      <sz val="14"/>
      <color rgb="FF000000"/>
      <name val=" calibri"/>
    </font>
    <font>
      <b/>
      <sz val="14"/>
      <color theme="1"/>
      <name val=" calibri"/>
    </font>
    <font>
      <b/>
      <sz val="14"/>
      <name val=" calibri"/>
    </font>
    <font>
      <sz val="14"/>
      <color theme="1"/>
      <name val="Calibri"/>
      <family val="2"/>
      <scheme val="minor"/>
    </font>
    <font>
      <sz val="14"/>
      <color rgb="FFFF0000"/>
      <name val="Calibri"/>
      <family val="2"/>
      <scheme val="minor"/>
    </font>
    <font>
      <b/>
      <sz val="14"/>
      <color rgb="FFFF0000"/>
      <name val="Calibri"/>
      <family val="2"/>
      <scheme val="minor"/>
    </font>
    <font>
      <sz val="14"/>
      <name val="Calibri"/>
      <family val="2"/>
      <scheme val="minor"/>
    </font>
    <font>
      <b/>
      <sz val="16"/>
      <color theme="1"/>
      <name val="Calibri"/>
      <family val="2"/>
      <scheme val="minor"/>
    </font>
    <font>
      <b/>
      <sz val="16"/>
      <color rgb="FF000000"/>
      <name val="Calibri"/>
      <family val="2"/>
      <scheme val="minor"/>
    </font>
    <font>
      <b/>
      <sz val="14"/>
      <name val="Calibri"/>
      <family val="2"/>
      <scheme val="minor"/>
    </font>
    <font>
      <b/>
      <sz val="11"/>
      <color theme="1"/>
      <name val="Calibri"/>
      <family val="2"/>
    </font>
    <font>
      <b/>
      <sz val="11"/>
      <name val="Calibri"/>
      <family val="2"/>
    </font>
    <font>
      <b/>
      <sz val="11"/>
      <name val="Calibri"/>
      <family val="2"/>
      <scheme val="minor"/>
    </font>
    <font>
      <u/>
      <sz val="11"/>
      <color theme="10"/>
      <name val="Calibri"/>
      <family val="2"/>
      <scheme val="minor"/>
    </font>
  </fonts>
  <fills count="20">
    <fill>
      <patternFill patternType="none"/>
    </fill>
    <fill>
      <patternFill patternType="gray125"/>
    </fill>
    <fill>
      <patternFill patternType="solid">
        <fgColor rgb="FFFFFF00"/>
        <bgColor indexed="64"/>
      </patternFill>
    </fill>
    <fill>
      <patternFill patternType="solid">
        <fgColor theme="4" tint="0.39997558519241921"/>
        <bgColor indexed="64"/>
      </patternFill>
    </fill>
    <fill>
      <patternFill patternType="solid">
        <fgColor rgb="FFFFC000"/>
        <bgColor indexed="64"/>
      </patternFill>
    </fill>
    <fill>
      <patternFill patternType="solid">
        <fgColor theme="4" tint="0.59999389629810485"/>
        <bgColor indexed="64"/>
      </patternFill>
    </fill>
    <fill>
      <patternFill patternType="solid">
        <fgColor rgb="FFFF0000"/>
        <bgColor indexed="64"/>
      </patternFill>
    </fill>
    <fill>
      <patternFill patternType="solid">
        <fgColor rgb="FF92D050"/>
        <bgColor indexed="64"/>
      </patternFill>
    </fill>
    <fill>
      <patternFill patternType="solid">
        <fgColor rgb="FF99FFCC"/>
        <bgColor indexed="64"/>
      </patternFill>
    </fill>
    <fill>
      <gradientFill type="path" left="0.5" right="0.5" top="0.5" bottom="0.5">
        <stop position="0">
          <color theme="0"/>
        </stop>
        <stop position="1">
          <color rgb="FFFF0000"/>
        </stop>
      </gradientFill>
    </fill>
    <fill>
      <gradientFill type="path" left="0.5" right="0.5" top="0.5" bottom="0.5">
        <stop position="0">
          <color theme="0"/>
        </stop>
        <stop position="1">
          <color rgb="FFFFC000"/>
        </stop>
      </gradientFill>
    </fill>
    <fill>
      <gradientFill type="path" left="0.5" right="0.5" top="0.5" bottom="0.5">
        <stop position="0">
          <color theme="0"/>
        </stop>
        <stop position="1">
          <color rgb="FFFFFF00"/>
        </stop>
      </gradientFill>
    </fill>
    <fill>
      <gradientFill type="path" left="0.5" right="0.5" top="0.5" bottom="0.5">
        <stop position="0">
          <color theme="0"/>
        </stop>
        <stop position="1">
          <color theme="4"/>
        </stop>
      </gradientFill>
    </fill>
    <fill>
      <patternFill patternType="solid">
        <fgColor theme="8" tint="0.59999389629810485"/>
        <bgColor indexed="64"/>
      </patternFill>
    </fill>
    <fill>
      <gradientFill type="path" left="0.5" right="0.5" top="0.5" bottom="0.5">
        <stop position="0">
          <color theme="0"/>
        </stop>
        <stop position="1">
          <color rgb="FF00FF00"/>
        </stop>
      </gradientFill>
    </fill>
    <fill>
      <patternFill patternType="solid">
        <fgColor rgb="FFDDDDDD"/>
        <bgColor indexed="64"/>
      </patternFill>
    </fill>
    <fill>
      <patternFill patternType="solid">
        <fgColor theme="7" tint="0.79998168889431442"/>
        <bgColor indexed="64"/>
      </patternFill>
    </fill>
    <fill>
      <patternFill patternType="solid">
        <fgColor theme="4" tint="0.79998168889431442"/>
        <bgColor indexed="64"/>
      </patternFill>
    </fill>
    <fill>
      <patternFill patternType="solid">
        <fgColor theme="8" tint="0.79998168889431442"/>
        <bgColor indexed="64"/>
      </patternFill>
    </fill>
    <fill>
      <patternFill patternType="solid">
        <fgColor theme="0" tint="-4.9989318521683403E-2"/>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medium">
        <color auto="1"/>
      </left>
      <right style="medium">
        <color auto="1"/>
      </right>
      <top style="medium">
        <color auto="1"/>
      </top>
      <bottom style="medium">
        <color auto="1"/>
      </bottom>
      <diagonal/>
    </border>
    <border>
      <left style="medium">
        <color auto="1"/>
      </left>
      <right style="medium">
        <color auto="1"/>
      </right>
      <top/>
      <bottom style="medium">
        <color auto="1"/>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0" fontId="4" fillId="0" borderId="0"/>
    <xf numFmtId="0" fontId="19" fillId="0" borderId="0" applyNumberFormat="0" applyFill="0" applyBorder="0" applyAlignment="0" applyProtection="0"/>
  </cellStyleXfs>
  <cellXfs count="120">
    <xf numFmtId="0" fontId="0" fillId="0" borderId="0" xfId="0"/>
    <xf numFmtId="0" fontId="0" fillId="0" borderId="0" xfId="0" applyAlignment="1">
      <alignment wrapText="1"/>
    </xf>
    <xf numFmtId="0" fontId="1" fillId="0" borderId="0" xfId="0" applyFont="1" applyAlignment="1">
      <alignment horizontal="center" vertical="center" wrapText="1"/>
    </xf>
    <xf numFmtId="0" fontId="0" fillId="0" borderId="0" xfId="0" applyAlignment="1">
      <alignment vertical="top" wrapText="1"/>
    </xf>
    <xf numFmtId="0" fontId="1" fillId="0" borderId="0" xfId="0" applyFont="1" applyAlignment="1">
      <alignment horizontal="left" vertical="top" wrapText="1"/>
    </xf>
    <xf numFmtId="0" fontId="0" fillId="0" borderId="0" xfId="0" applyAlignment="1">
      <alignment horizontal="center" vertical="center" wrapText="1"/>
    </xf>
    <xf numFmtId="0" fontId="0" fillId="0" borderId="0" xfId="0" applyAlignment="1">
      <alignment horizontal="left" vertical="top" wrapText="1"/>
    </xf>
    <xf numFmtId="0" fontId="0" fillId="0" borderId="0" xfId="0" applyAlignment="1">
      <alignment horizontal="left" vertical="center" wrapText="1"/>
    </xf>
    <xf numFmtId="0" fontId="1" fillId="0" borderId="1" xfId="0" applyFont="1" applyBorder="1" applyAlignment="1">
      <alignment horizontal="center" vertical="center" wrapText="1"/>
    </xf>
    <xf numFmtId="0" fontId="0" fillId="0" borderId="0" xfId="0" applyAlignment="1">
      <alignment horizontal="center"/>
    </xf>
    <xf numFmtId="0" fontId="0" fillId="8" borderId="1" xfId="0" applyFill="1" applyBorder="1" applyAlignment="1">
      <alignment horizontal="center" vertical="center" wrapText="1"/>
    </xf>
    <xf numFmtId="0" fontId="0" fillId="2" borderId="1" xfId="0" applyFill="1" applyBorder="1" applyAlignment="1">
      <alignment horizontal="center" vertical="center" wrapText="1"/>
    </xf>
    <xf numFmtId="0" fontId="0" fillId="4" borderId="1" xfId="0" applyFill="1" applyBorder="1" applyAlignment="1">
      <alignment horizontal="center" vertical="center" wrapText="1"/>
    </xf>
    <xf numFmtId="0" fontId="0" fillId="6" borderId="1" xfId="0" applyFill="1" applyBorder="1" applyAlignment="1">
      <alignment horizontal="center" vertical="center" wrapText="1"/>
    </xf>
    <xf numFmtId="0" fontId="0" fillId="0" borderId="0" xfId="0" applyAlignment="1" applyProtection="1">
      <alignment horizontal="center" vertical="center" wrapText="1"/>
      <protection locked="0"/>
    </xf>
    <xf numFmtId="0" fontId="2" fillId="0" borderId="1" xfId="0" applyFont="1" applyBorder="1" applyAlignment="1" applyProtection="1">
      <alignment horizontal="center" vertical="center" wrapText="1"/>
      <protection locked="0"/>
    </xf>
    <xf numFmtId="0" fontId="0" fillId="0" borderId="0" xfId="0" applyAlignment="1" applyProtection="1">
      <alignment wrapText="1"/>
      <protection locked="0"/>
    </xf>
    <xf numFmtId="0" fontId="1" fillId="0" borderId="0" xfId="0" applyFont="1" applyAlignment="1" applyProtection="1">
      <alignment horizontal="center" vertical="center" wrapText="1"/>
      <protection locked="0"/>
    </xf>
    <xf numFmtId="0" fontId="0" fillId="0" borderId="0" xfId="0" applyAlignment="1" applyProtection="1">
      <alignment vertical="top" wrapText="1"/>
      <protection locked="0"/>
    </xf>
    <xf numFmtId="0" fontId="0" fillId="0" borderId="0" xfId="0" applyAlignment="1" applyProtection="1">
      <alignment vertical="center" wrapText="1"/>
      <protection locked="0"/>
    </xf>
    <xf numFmtId="0" fontId="9" fillId="0" borderId="1" xfId="0" quotePrefix="1" applyFont="1" applyBorder="1" applyAlignment="1" applyProtection="1">
      <alignment horizontal="justify" vertical="top" wrapText="1" readingOrder="1"/>
      <protection locked="0"/>
    </xf>
    <xf numFmtId="0" fontId="9" fillId="0" borderId="1" xfId="0" quotePrefix="1" applyFont="1" applyBorder="1" applyAlignment="1" applyProtection="1">
      <alignment horizontal="justify" vertical="center" wrapText="1" readingOrder="1"/>
      <protection locked="0"/>
    </xf>
    <xf numFmtId="0" fontId="9" fillId="0" borderId="1" xfId="0" quotePrefix="1" applyFont="1" applyBorder="1" applyAlignment="1" applyProtection="1">
      <alignment horizontal="left" vertical="top" wrapText="1"/>
      <protection locked="0"/>
    </xf>
    <xf numFmtId="0" fontId="9" fillId="0" borderId="1" xfId="0" applyFont="1" applyBorder="1" applyAlignment="1" applyProtection="1">
      <alignment horizontal="left" vertical="top" wrapText="1"/>
      <protection locked="0"/>
    </xf>
    <xf numFmtId="0" fontId="9" fillId="0" borderId="4" xfId="0" applyFont="1" applyBorder="1" applyAlignment="1" applyProtection="1">
      <alignment horizontal="justify" vertical="top" wrapText="1" readingOrder="1"/>
      <protection locked="0"/>
    </xf>
    <xf numFmtId="0" fontId="9" fillId="0" borderId="1" xfId="0" applyFont="1" applyBorder="1" applyAlignment="1" applyProtection="1">
      <alignment horizontal="justify" vertical="top" wrapText="1" readingOrder="1"/>
      <protection locked="0"/>
    </xf>
    <xf numFmtId="0" fontId="12" fillId="0" borderId="1" xfId="0" applyFont="1" applyBorder="1" applyAlignment="1" applyProtection="1">
      <alignment horizontal="justify" vertical="top" wrapText="1" readingOrder="1"/>
      <protection locked="0"/>
    </xf>
    <xf numFmtId="0" fontId="9" fillId="0" borderId="2" xfId="0" applyFont="1" applyBorder="1" applyAlignment="1" applyProtection="1">
      <alignment horizontal="left" vertical="top" wrapText="1"/>
      <protection locked="0"/>
    </xf>
    <xf numFmtId="0" fontId="0" fillId="7" borderId="4" xfId="0" applyFill="1" applyBorder="1" applyAlignment="1">
      <alignment horizontal="center" vertical="center" wrapText="1"/>
    </xf>
    <xf numFmtId="0" fontId="16" fillId="13" borderId="1" xfId="0" applyFont="1" applyFill="1" applyBorder="1" applyAlignment="1">
      <alignment horizontal="center" vertical="center"/>
    </xf>
    <xf numFmtId="0" fontId="17" fillId="13" borderId="1" xfId="0" applyFont="1" applyFill="1" applyBorder="1" applyAlignment="1">
      <alignment horizontal="center" vertical="center"/>
    </xf>
    <xf numFmtId="0" fontId="18" fillId="13" borderId="1" xfId="0" applyFont="1" applyFill="1" applyBorder="1" applyAlignment="1">
      <alignment horizontal="center" vertical="center"/>
    </xf>
    <xf numFmtId="0" fontId="1" fillId="18" borderId="1" xfId="0" applyFont="1" applyFill="1" applyBorder="1"/>
    <xf numFmtId="0" fontId="3" fillId="18" borderId="1" xfId="0" applyFont="1" applyFill="1" applyBorder="1"/>
    <xf numFmtId="0" fontId="3" fillId="18" borderId="1" xfId="0" applyFont="1" applyFill="1" applyBorder="1" applyAlignment="1">
      <alignment horizontal="center"/>
    </xf>
    <xf numFmtId="0" fontId="5" fillId="16" borderId="5" xfId="0" applyFont="1" applyFill="1" applyBorder="1" applyAlignment="1" applyProtection="1">
      <alignment horizontal="center" vertical="center" wrapText="1"/>
      <protection locked="0"/>
    </xf>
    <xf numFmtId="0" fontId="0" fillId="0" borderId="13" xfId="0" applyBorder="1" applyAlignment="1">
      <alignment horizontal="center" vertical="center" wrapText="1"/>
    </xf>
    <xf numFmtId="0" fontId="0" fillId="0" borderId="13" xfId="0" applyBorder="1" applyAlignment="1">
      <alignment horizontal="left" vertical="center" wrapText="1"/>
    </xf>
    <xf numFmtId="0" fontId="2" fillId="19" borderId="4" xfId="0" applyFont="1" applyFill="1" applyBorder="1" applyAlignment="1">
      <alignment horizontal="center" vertical="center" wrapText="1"/>
    </xf>
    <xf numFmtId="0" fontId="2" fillId="5" borderId="4" xfId="0" applyFont="1" applyFill="1" applyBorder="1" applyAlignment="1">
      <alignment horizontal="center" vertical="center" wrapText="1"/>
    </xf>
    <xf numFmtId="2" fontId="2" fillId="5" borderId="4" xfId="0" applyNumberFormat="1" applyFont="1" applyFill="1" applyBorder="1" applyAlignment="1">
      <alignment horizontal="center" vertical="center" wrapText="1"/>
    </xf>
    <xf numFmtId="0" fontId="2" fillId="19" borderId="1" xfId="0" applyFont="1" applyFill="1" applyBorder="1" applyAlignment="1">
      <alignment horizontal="center" vertical="center" wrapText="1"/>
    </xf>
    <xf numFmtId="0" fontId="2" fillId="0" borderId="1" xfId="0" applyFont="1" applyBorder="1" applyAlignment="1">
      <alignment horizontal="center" vertical="center" wrapText="1"/>
    </xf>
    <xf numFmtId="2" fontId="2" fillId="0" borderId="1" xfId="0" applyNumberFormat="1" applyFont="1" applyBorder="1" applyAlignment="1">
      <alignment horizontal="center" vertical="center" wrapText="1"/>
    </xf>
    <xf numFmtId="0" fontId="2" fillId="0" borderId="4" xfId="0" applyFont="1" applyBorder="1" applyAlignment="1">
      <alignment horizontal="center" vertical="center" wrapText="1"/>
    </xf>
    <xf numFmtId="0" fontId="2" fillId="5" borderId="1" xfId="0" applyFont="1" applyFill="1" applyBorder="1" applyAlignment="1">
      <alignment horizontal="center" vertical="center" wrapText="1"/>
    </xf>
    <xf numFmtId="2" fontId="2" fillId="5" borderId="1" xfId="0" applyNumberFormat="1" applyFont="1" applyFill="1" applyBorder="1" applyAlignment="1">
      <alignment horizontal="center" vertical="center" wrapText="1"/>
    </xf>
    <xf numFmtId="0" fontId="1" fillId="0" borderId="1" xfId="0" applyFont="1" applyBorder="1" applyAlignment="1" applyProtection="1">
      <alignment horizontal="center" vertical="center" wrapText="1"/>
      <protection locked="0"/>
    </xf>
    <xf numFmtId="0" fontId="0" fillId="0" borderId="1" xfId="0" applyBorder="1" applyAlignment="1" applyProtection="1">
      <alignment wrapText="1"/>
      <protection locked="0"/>
    </xf>
    <xf numFmtId="0" fontId="0" fillId="0" borderId="2" xfId="0" applyBorder="1" applyAlignment="1" applyProtection="1">
      <alignment wrapText="1"/>
      <protection locked="0"/>
    </xf>
    <xf numFmtId="0" fontId="13" fillId="3" borderId="6" xfId="0" applyFont="1" applyFill="1" applyBorder="1" applyAlignment="1">
      <alignment horizontal="center" vertical="center" wrapText="1"/>
    </xf>
    <xf numFmtId="0" fontId="13" fillId="0" borderId="5" xfId="0" applyFont="1" applyBorder="1" applyAlignment="1">
      <alignment horizontal="center" vertical="center" wrapText="1"/>
    </xf>
    <xf numFmtId="0" fontId="14" fillId="3" borderId="5" xfId="0" applyFont="1" applyFill="1" applyBorder="1" applyAlignment="1">
      <alignment horizontal="center" vertical="center" wrapText="1"/>
    </xf>
    <xf numFmtId="0" fontId="13" fillId="3" borderId="5" xfId="0" applyFont="1" applyFill="1" applyBorder="1" applyAlignment="1">
      <alignment horizontal="center" vertical="center" wrapText="1"/>
    </xf>
    <xf numFmtId="0" fontId="1" fillId="19" borderId="5" xfId="0" applyFont="1" applyFill="1" applyBorder="1" applyAlignment="1">
      <alignment horizontal="center" vertical="center" wrapText="1"/>
    </xf>
    <xf numFmtId="0" fontId="14" fillId="19" borderId="5" xfId="0" applyFont="1" applyFill="1" applyBorder="1" applyAlignment="1">
      <alignment horizontal="center" vertical="center" wrapText="1"/>
    </xf>
    <xf numFmtId="0" fontId="2" fillId="5" borderId="3" xfId="0" applyFont="1" applyFill="1" applyBorder="1" applyAlignment="1">
      <alignment horizontal="center" vertical="center" wrapText="1"/>
    </xf>
    <xf numFmtId="0" fontId="2" fillId="5" borderId="1" xfId="0" applyFont="1" applyFill="1" applyBorder="1" applyAlignment="1">
      <alignment horizontal="center" vertical="center" wrapText="1" readingOrder="1"/>
    </xf>
    <xf numFmtId="0" fontId="2" fillId="5" borderId="2" xfId="0" applyFont="1" applyFill="1" applyBorder="1" applyAlignment="1">
      <alignment horizontal="center" vertical="center" wrapText="1"/>
    </xf>
    <xf numFmtId="0" fontId="2" fillId="5" borderId="2" xfId="0" applyFont="1" applyFill="1" applyBorder="1" applyAlignment="1">
      <alignment horizontal="center" vertical="center" wrapText="1" readingOrder="1"/>
    </xf>
    <xf numFmtId="0" fontId="11" fillId="0" borderId="2" xfId="0" quotePrefix="1" applyFont="1" applyBorder="1" applyAlignment="1">
      <alignment horizontal="center" vertical="center" wrapText="1"/>
    </xf>
    <xf numFmtId="0" fontId="19" fillId="0" borderId="0" xfId="2" applyAlignment="1">
      <alignment wrapText="1"/>
    </xf>
    <xf numFmtId="0" fontId="0" fillId="0" borderId="0" xfId="0" applyAlignment="1">
      <alignment vertical="center" wrapText="1"/>
    </xf>
    <xf numFmtId="0" fontId="0" fillId="0" borderId="0" xfId="0" applyAlignment="1" applyProtection="1">
      <alignment horizontal="center" wrapText="1"/>
      <protection locked="0"/>
    </xf>
    <xf numFmtId="0" fontId="0" fillId="0" borderId="0" xfId="0" applyAlignment="1">
      <alignment horizontal="center" wrapText="1"/>
    </xf>
    <xf numFmtId="0" fontId="11" fillId="0" borderId="2" xfId="0" quotePrefix="1" applyFont="1" applyBorder="1" applyAlignment="1">
      <alignment horizontal="center" vertical="center" wrapText="1"/>
    </xf>
    <xf numFmtId="0" fontId="11" fillId="0" borderId="3" xfId="0" quotePrefix="1" applyFont="1" applyBorder="1" applyAlignment="1">
      <alignment horizontal="center" vertical="center" wrapText="1"/>
    </xf>
    <xf numFmtId="0" fontId="11" fillId="0" borderId="4" xfId="0" quotePrefix="1" applyFont="1" applyBorder="1" applyAlignment="1">
      <alignment horizontal="center" vertical="center" wrapText="1"/>
    </xf>
    <xf numFmtId="0" fontId="10" fillId="0" borderId="2" xfId="0" quotePrefix="1" applyFont="1" applyBorder="1" applyAlignment="1">
      <alignment horizontal="center" vertical="center" wrapText="1"/>
    </xf>
    <xf numFmtId="0" fontId="10" fillId="0" borderId="3" xfId="0" applyFont="1" applyBorder="1" applyAlignment="1">
      <alignment horizontal="center" vertical="center" wrapText="1"/>
    </xf>
    <xf numFmtId="0" fontId="10" fillId="0" borderId="4" xfId="0" applyFont="1" applyBorder="1" applyAlignment="1">
      <alignment horizontal="center" vertical="center" wrapText="1"/>
    </xf>
    <xf numFmtId="0" fontId="11" fillId="0" borderId="3"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2" xfId="0" applyFont="1" applyBorder="1" applyAlignment="1">
      <alignment horizontal="center" vertical="center" wrapText="1"/>
    </xf>
    <xf numFmtId="0" fontId="5" fillId="16" borderId="7" xfId="0" applyFont="1" applyFill="1" applyBorder="1" applyAlignment="1">
      <alignment horizontal="left" vertical="center" wrapText="1"/>
    </xf>
    <xf numFmtId="0" fontId="0" fillId="16" borderId="8" xfId="0" applyFill="1" applyBorder="1" applyAlignment="1">
      <alignment wrapText="1"/>
    </xf>
    <xf numFmtId="0" fontId="10" fillId="0" borderId="3" xfId="0" quotePrefix="1" applyFont="1" applyBorder="1" applyAlignment="1">
      <alignment horizontal="center" vertical="center" wrapText="1"/>
    </xf>
    <xf numFmtId="0" fontId="10" fillId="0" borderId="4" xfId="0" quotePrefix="1" applyFont="1" applyBorder="1" applyAlignment="1">
      <alignment horizontal="center" vertical="center" wrapText="1"/>
    </xf>
    <xf numFmtId="2" fontId="10" fillId="0" borderId="2" xfId="0" quotePrefix="1" applyNumberFormat="1" applyFont="1" applyBorder="1" applyAlignment="1">
      <alignment horizontal="center" vertical="center" wrapText="1"/>
    </xf>
    <xf numFmtId="2" fontId="10" fillId="0" borderId="3" xfId="0" quotePrefix="1" applyNumberFormat="1" applyFont="1" applyBorder="1" applyAlignment="1">
      <alignment horizontal="center" vertical="center" wrapText="1"/>
    </xf>
    <xf numFmtId="2" fontId="0" fillId="0" borderId="4" xfId="0" applyNumberFormat="1" applyBorder="1" applyAlignment="1">
      <alignment horizontal="center" vertical="center" wrapText="1"/>
    </xf>
    <xf numFmtId="0" fontId="0" fillId="17" borderId="1" xfId="0" applyFill="1" applyBorder="1"/>
    <xf numFmtId="0" fontId="2" fillId="15" borderId="2" xfId="0" applyFont="1" applyFill="1" applyBorder="1" applyAlignment="1">
      <alignment horizontal="center" vertical="center" wrapText="1"/>
    </xf>
    <xf numFmtId="0" fontId="2" fillId="15" borderId="3" xfId="0" applyFont="1" applyFill="1" applyBorder="1" applyAlignment="1">
      <alignment horizontal="center" vertical="center" wrapText="1"/>
    </xf>
    <xf numFmtId="0" fontId="2" fillId="15" borderId="4" xfId="0" applyFont="1" applyFill="1" applyBorder="1" applyAlignment="1">
      <alignment horizontal="center" vertical="center" wrapText="1"/>
    </xf>
    <xf numFmtId="0" fontId="8" fillId="9" borderId="2" xfId="0" applyFont="1" applyFill="1" applyBorder="1" applyAlignment="1">
      <alignment horizontal="center" vertical="center" wrapText="1"/>
    </xf>
    <xf numFmtId="0" fontId="8" fillId="9" borderId="3" xfId="0" applyFont="1" applyFill="1" applyBorder="1" applyAlignment="1">
      <alignment horizontal="center" vertical="center" wrapText="1"/>
    </xf>
    <xf numFmtId="0" fontId="8" fillId="10" borderId="2" xfId="0" applyFont="1" applyFill="1" applyBorder="1" applyAlignment="1">
      <alignment horizontal="center" vertical="center"/>
    </xf>
    <xf numFmtId="0" fontId="8" fillId="10" borderId="3" xfId="0" applyFont="1" applyFill="1" applyBorder="1" applyAlignment="1">
      <alignment horizontal="center" vertical="center"/>
    </xf>
    <xf numFmtId="0" fontId="8" fillId="10" borderId="4" xfId="0" applyFont="1" applyFill="1" applyBorder="1" applyAlignment="1">
      <alignment horizontal="center" vertical="center"/>
    </xf>
    <xf numFmtId="2" fontId="6" fillId="14" borderId="2" xfId="1" applyNumberFormat="1" applyFont="1" applyFill="1" applyBorder="1" applyAlignment="1" applyProtection="1">
      <alignment horizontal="center" vertical="center" wrapText="1"/>
      <protection locked="0"/>
    </xf>
    <xf numFmtId="2" fontId="6" fillId="14" borderId="3" xfId="1" applyNumberFormat="1" applyFont="1" applyFill="1" applyBorder="1" applyAlignment="1" applyProtection="1">
      <alignment horizontal="center" vertical="center" wrapText="1"/>
      <protection locked="0"/>
    </xf>
    <xf numFmtId="2" fontId="6" fillId="14" borderId="4" xfId="1" applyNumberFormat="1" applyFont="1" applyFill="1" applyBorder="1" applyAlignment="1" applyProtection="1">
      <alignment horizontal="center" vertical="center" wrapText="1"/>
      <protection locked="0"/>
    </xf>
    <xf numFmtId="0" fontId="7" fillId="12" borderId="2" xfId="0" applyFont="1" applyFill="1" applyBorder="1" applyAlignment="1">
      <alignment horizontal="center" vertical="center" wrapText="1"/>
    </xf>
    <xf numFmtId="0" fontId="7" fillId="12" borderId="3" xfId="0" applyFont="1" applyFill="1" applyBorder="1" applyAlignment="1">
      <alignment horizontal="center" vertical="center" wrapText="1"/>
    </xf>
    <xf numFmtId="0" fontId="7" fillId="12" borderId="4" xfId="0" applyFont="1" applyFill="1" applyBorder="1" applyAlignment="1">
      <alignment horizontal="center" vertical="center" wrapText="1"/>
    </xf>
    <xf numFmtId="0" fontId="7" fillId="11" borderId="2" xfId="0" applyFont="1" applyFill="1" applyBorder="1" applyAlignment="1">
      <alignment horizontal="center" vertical="center" wrapText="1"/>
    </xf>
    <xf numFmtId="0" fontId="7" fillId="11" borderId="3" xfId="0" applyFont="1" applyFill="1" applyBorder="1" applyAlignment="1">
      <alignment horizontal="center" vertical="center" wrapText="1"/>
    </xf>
    <xf numFmtId="0" fontId="7" fillId="11" borderId="4" xfId="0" applyFont="1" applyFill="1" applyBorder="1" applyAlignment="1">
      <alignment horizontal="center" vertical="center" wrapText="1"/>
    </xf>
    <xf numFmtId="0" fontId="1" fillId="17" borderId="1" xfId="0" applyFont="1" applyFill="1" applyBorder="1"/>
    <xf numFmtId="0" fontId="18" fillId="5" borderId="12" xfId="0" applyFont="1" applyFill="1" applyBorder="1" applyAlignment="1">
      <alignment horizontal="center" vertical="center"/>
    </xf>
    <xf numFmtId="0" fontId="1" fillId="0" borderId="14" xfId="0" applyFont="1" applyBorder="1" applyAlignment="1">
      <alignment horizontal="center"/>
    </xf>
    <xf numFmtId="10" fontId="0" fillId="0" borderId="12" xfId="0" applyNumberFormat="1" applyBorder="1" applyAlignment="1">
      <alignment horizontal="center"/>
    </xf>
    <xf numFmtId="0" fontId="0" fillId="0" borderId="14" xfId="0" applyBorder="1" applyAlignment="1">
      <alignment horizontal="center"/>
    </xf>
    <xf numFmtId="0" fontId="3" fillId="5" borderId="1" xfId="0" applyFont="1" applyFill="1" applyBorder="1" applyAlignment="1">
      <alignment horizontal="center"/>
    </xf>
    <xf numFmtId="0" fontId="1" fillId="3" borderId="12" xfId="0" applyFont="1" applyFill="1" applyBorder="1" applyAlignment="1">
      <alignment horizontal="center" vertical="center" wrapText="1"/>
    </xf>
    <xf numFmtId="0" fontId="1" fillId="3" borderId="13" xfId="0" applyFont="1" applyFill="1" applyBorder="1" applyAlignment="1">
      <alignment horizontal="center" vertical="center" wrapText="1"/>
    </xf>
    <xf numFmtId="0" fontId="1" fillId="3" borderId="14" xfId="0" applyFont="1" applyFill="1" applyBorder="1" applyAlignment="1">
      <alignment horizontal="center" vertical="center" wrapText="1"/>
    </xf>
    <xf numFmtId="0" fontId="0" fillId="0" borderId="0" xfId="0" applyAlignment="1">
      <alignment horizontal="center" vertical="top"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0" fillId="0" borderId="11" xfId="0" applyBorder="1" applyAlignment="1">
      <alignment horizontal="left" vertical="center" wrapText="1"/>
    </xf>
    <xf numFmtId="0" fontId="0" fillId="0" borderId="4" xfId="0" applyBorder="1" applyAlignment="1">
      <alignment horizontal="left" vertical="center" wrapText="1"/>
    </xf>
    <xf numFmtId="0" fontId="0" fillId="0" borderId="1" xfId="0" applyBorder="1" applyAlignment="1">
      <alignment horizontal="left" vertical="center" wrapText="1"/>
    </xf>
    <xf numFmtId="0" fontId="0" fillId="0" borderId="9" xfId="0" applyBorder="1" applyAlignment="1">
      <alignment horizontal="justify" vertical="top" wrapText="1"/>
    </xf>
    <xf numFmtId="0" fontId="0" fillId="0" borderId="10" xfId="0" applyBorder="1" applyAlignment="1">
      <alignment horizontal="justify" vertical="top" wrapText="1"/>
    </xf>
    <xf numFmtId="0" fontId="0" fillId="0" borderId="11" xfId="0" applyBorder="1" applyAlignment="1">
      <alignment horizontal="justify" vertical="top" wrapText="1"/>
    </xf>
    <xf numFmtId="0" fontId="1" fillId="3" borderId="1" xfId="0" applyFont="1" applyFill="1" applyBorder="1" applyAlignment="1">
      <alignment horizontal="center" vertical="center" wrapText="1"/>
    </xf>
    <xf numFmtId="0" fontId="0" fillId="0" borderId="13" xfId="0" applyBorder="1" applyAlignment="1">
      <alignment horizontal="center" vertical="center" wrapText="1"/>
    </xf>
    <xf numFmtId="0" fontId="0" fillId="0" borderId="14" xfId="0" applyBorder="1" applyAlignment="1">
      <alignment horizontal="center" vertical="center" wrapText="1"/>
    </xf>
  </cellXfs>
  <cellStyles count="3">
    <cellStyle name="Excel Built-in Normal" xfId="1" xr:uid="{00000000-0005-0000-0000-000000000000}"/>
    <cellStyle name="Lien hypertexte" xfId="2" builtinId="8"/>
    <cellStyle name="Normal" xfId="0" builtinId="0"/>
  </cellStyles>
  <dxfs count="9">
    <dxf>
      <fill>
        <gradientFill type="path" left="0.5" right="0.5" top="0.5" bottom="0.5">
          <stop position="0">
            <color theme="0"/>
          </stop>
          <stop position="1">
            <color rgb="FFFFFF00"/>
          </stop>
        </gradientFill>
      </fill>
    </dxf>
    <dxf>
      <fill>
        <gradientFill type="path" left="0.5" right="0.5" top="0.5" bottom="0.5">
          <stop position="0">
            <color theme="0"/>
          </stop>
          <stop position="1">
            <color theme="4"/>
          </stop>
        </gradientFill>
      </fill>
    </dxf>
    <dxf>
      <fill>
        <gradientFill type="path" left="0.5" right="0.5" top="0.5" bottom="0.5">
          <stop position="0">
            <color theme="0"/>
          </stop>
          <stop position="1">
            <color rgb="FFFFC000"/>
          </stop>
        </gradientFill>
      </fill>
    </dxf>
    <dxf>
      <fill>
        <gradientFill type="path" left="0.5" right="0.5" top="0.5" bottom="0.5">
          <stop position="0">
            <color theme="0"/>
          </stop>
          <stop position="1">
            <color rgb="FFFF0000"/>
          </stop>
        </gradientFill>
      </fill>
    </dxf>
    <dxf>
      <fill>
        <patternFill>
          <bgColor rgb="FFFF0000"/>
        </patternFill>
      </fill>
    </dxf>
    <dxf>
      <fill>
        <patternFill>
          <bgColor theme="8" tint="0.59996337778862885"/>
        </patternFill>
      </fill>
    </dxf>
    <dxf>
      <font>
        <color rgb="FF9C6500"/>
      </font>
      <fill>
        <patternFill>
          <bgColor rgb="FFFFC000"/>
        </patternFill>
      </fill>
    </dxf>
    <dxf>
      <fill>
        <patternFill>
          <bgColor rgb="FFFFFF00"/>
        </patternFill>
      </fill>
    </dxf>
    <dxf>
      <fill>
        <patternFill>
          <bgColor rgb="FF92D050"/>
        </patternFill>
      </fill>
    </dxf>
  </dxfs>
  <tableStyles count="0" defaultTableStyle="TableStyleMedium2" defaultPivotStyle="PivotStyleLight16"/>
  <colors>
    <mruColors>
      <color rgb="FF00FF00"/>
      <color rgb="FF66FF33"/>
      <color rgb="FFFF0066"/>
      <color rgb="FFDDDDDD"/>
      <color rgb="FF00FFFF"/>
      <color rgb="FF49CDE7"/>
      <color rgb="FF99FF33"/>
      <color rgb="FF99FFCC"/>
      <color rgb="FFFF6600"/>
      <color rgb="FFFFCC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W134"/>
  <sheetViews>
    <sheetView tabSelected="1" view="pageBreakPreview" zoomScale="60" zoomScaleNormal="60" workbookViewId="0">
      <pane ySplit="2" topLeftCell="A3" activePane="bottomLeft" state="frozen"/>
      <selection pane="bottomLeft" activeCell="B4" sqref="B4"/>
    </sheetView>
  </sheetViews>
  <sheetFormatPr baseColWidth="10" defaultColWidth="11.46484375" defaultRowHeight="14.25" outlineLevelRow="1" outlineLevelCol="1"/>
  <cols>
    <col min="1" max="1" width="60.6640625" style="1" customWidth="1"/>
    <col min="2" max="2" width="54.46484375" style="1" customWidth="1"/>
    <col min="3" max="3" width="59.6640625" style="18" customWidth="1"/>
    <col min="4" max="4" width="20.6640625" style="16" customWidth="1"/>
    <col min="5" max="5" width="19.46484375" style="14" hidden="1" customWidth="1" outlineLevel="1"/>
    <col min="6" max="6" width="20.6640625" style="16" hidden="1" customWidth="1" outlineLevel="1"/>
    <col min="7" max="7" width="17.86328125" style="16" hidden="1" customWidth="1" outlineLevel="1"/>
    <col min="8" max="8" width="27.33203125" style="16" customWidth="1" collapsed="1"/>
    <col min="9" max="9" width="30" style="1" customWidth="1"/>
    <col min="10" max="10" width="19" style="1" customWidth="1"/>
    <col min="11" max="11" width="15.53125" style="16" customWidth="1"/>
    <col min="12" max="23" width="11.46484375" style="16"/>
    <col min="24" max="16384" width="11.46484375" style="1"/>
  </cols>
  <sheetData>
    <row r="1" spans="1:23" ht="55.5" customHeight="1" thickBot="1">
      <c r="A1" s="74" t="s">
        <v>124</v>
      </c>
      <c r="B1" s="75"/>
      <c r="C1" s="35" t="s">
        <v>117</v>
      </c>
      <c r="E1" s="54" t="s">
        <v>38</v>
      </c>
      <c r="F1" s="54" t="s">
        <v>38</v>
      </c>
      <c r="G1" s="54" t="s">
        <v>38</v>
      </c>
      <c r="H1" s="17"/>
    </row>
    <row r="2" spans="1:23" s="2" customFormat="1" ht="117.5" customHeight="1" thickBot="1">
      <c r="A2" s="50" t="s">
        <v>22</v>
      </c>
      <c r="B2" s="50" t="s">
        <v>108</v>
      </c>
      <c r="C2" s="51" t="s">
        <v>39</v>
      </c>
      <c r="D2" s="52" t="s">
        <v>119</v>
      </c>
      <c r="E2" s="55" t="s">
        <v>120</v>
      </c>
      <c r="F2" s="55" t="s">
        <v>23</v>
      </c>
      <c r="G2" s="55" t="s">
        <v>121</v>
      </c>
      <c r="H2" s="52" t="s">
        <v>122</v>
      </c>
      <c r="I2" s="53" t="s">
        <v>36</v>
      </c>
      <c r="J2" s="53" t="s">
        <v>123</v>
      </c>
      <c r="K2" s="17"/>
      <c r="L2" s="17"/>
      <c r="M2" s="17"/>
      <c r="N2" s="17"/>
      <c r="O2" s="17"/>
      <c r="P2" s="17"/>
      <c r="Q2" s="17"/>
      <c r="R2" s="17"/>
      <c r="S2" s="17"/>
      <c r="T2" s="17"/>
      <c r="U2" s="17"/>
      <c r="V2" s="17"/>
      <c r="W2" s="17"/>
    </row>
    <row r="3" spans="1:23" s="2" customFormat="1" ht="57" customHeight="1">
      <c r="A3" s="39" t="s">
        <v>100</v>
      </c>
      <c r="B3" s="39" t="s">
        <v>100</v>
      </c>
      <c r="C3" s="56" t="s">
        <v>125</v>
      </c>
      <c r="D3" s="39">
        <f>SUM(D4:D14)</f>
        <v>0</v>
      </c>
      <c r="E3" s="38">
        <f>SUM(E4:E14)</f>
        <v>55</v>
      </c>
      <c r="F3" s="38">
        <f>SUM(F4:F14)</f>
        <v>36</v>
      </c>
      <c r="G3" s="38">
        <f>E3*F3</f>
        <v>1980</v>
      </c>
      <c r="H3" s="39">
        <f>D3*F3</f>
        <v>0</v>
      </c>
      <c r="I3" s="40">
        <f>((G3-H3)/G3)</f>
        <v>1</v>
      </c>
      <c r="J3" s="39" t="str">
        <f>IF(_xlfn.CONCAT(D4:D14)="","Non évalué",(IF(I3=0,"Conforme",IF(I3&gt;=0.9,"Critique",IF(I3&gt;=0.6,"Majeur",IF(I3&gt;=0.3,"Mineur","Négligeable"))))))</f>
        <v>Non évalué</v>
      </c>
      <c r="K3" s="17"/>
      <c r="L3" s="17"/>
      <c r="M3" s="17"/>
      <c r="N3" s="17"/>
      <c r="O3" s="17"/>
      <c r="P3" s="17"/>
      <c r="Q3" s="17"/>
      <c r="R3" s="17"/>
      <c r="S3" s="17"/>
      <c r="T3" s="17"/>
      <c r="U3" s="17"/>
      <c r="V3" s="17"/>
      <c r="W3" s="17"/>
    </row>
    <row r="4" spans="1:23" s="2" customFormat="1" ht="83.25" customHeight="1" outlineLevel="1">
      <c r="A4" s="20" t="s">
        <v>42</v>
      </c>
      <c r="B4" s="47"/>
      <c r="C4" s="78" t="s">
        <v>137</v>
      </c>
      <c r="D4" s="15"/>
      <c r="E4" s="41">
        <v>5</v>
      </c>
      <c r="F4" s="41">
        <v>3</v>
      </c>
      <c r="G4" s="41">
        <f t="shared" ref="G4:G70" si="0">E4*F4</f>
        <v>15</v>
      </c>
      <c r="H4" s="42">
        <f>D4*F4</f>
        <v>0</v>
      </c>
      <c r="I4" s="43">
        <f t="shared" ref="I4:I70" si="1">((G4-H4)/G4)</f>
        <v>1</v>
      </c>
      <c r="J4" s="44" t="str">
        <f>IF(D4="","Non évalué",(IF(I4=0,"Conforme",IF(I4&gt;=0.9,"Critique",IF(I4&gt;=0.6,"Majeur",IF(I4&gt;=0.3,"Mineur","Négligeable"))))))</f>
        <v>Non évalué</v>
      </c>
      <c r="K4" s="17"/>
      <c r="L4" s="17"/>
      <c r="M4" s="17"/>
      <c r="N4" s="17"/>
      <c r="O4" s="17"/>
      <c r="P4" s="17"/>
      <c r="Q4" s="17"/>
      <c r="R4" s="17"/>
      <c r="S4" s="17"/>
      <c r="T4" s="17"/>
      <c r="U4" s="17"/>
      <c r="V4" s="17"/>
      <c r="W4" s="17"/>
    </row>
    <row r="5" spans="1:23" s="2" customFormat="1" ht="54" outlineLevel="1">
      <c r="A5" s="20" t="s">
        <v>43</v>
      </c>
      <c r="B5" s="47"/>
      <c r="C5" s="79"/>
      <c r="D5" s="15"/>
      <c r="E5" s="41">
        <v>5</v>
      </c>
      <c r="F5" s="41">
        <v>2</v>
      </c>
      <c r="G5" s="41">
        <f t="shared" si="0"/>
        <v>10</v>
      </c>
      <c r="H5" s="42">
        <f t="shared" ref="H5:H73" si="2">D5*F5</f>
        <v>0</v>
      </c>
      <c r="I5" s="43">
        <f t="shared" si="1"/>
        <v>1</v>
      </c>
      <c r="J5" s="44" t="str">
        <f t="shared" ref="J5:J15" si="3">IF(D5="","Non évalué",(IF(I5=0,"Conforme",IF(I5&gt;=0.9,"Critique",IF(I5&gt;=0.6,"Majeur",IF(I5&gt;=0.3,"Mineur","Négligeable"))))))</f>
        <v>Non évalué</v>
      </c>
      <c r="K5" s="17"/>
      <c r="L5" s="17"/>
      <c r="M5" s="17"/>
      <c r="N5" s="17"/>
      <c r="O5" s="17"/>
      <c r="P5" s="17"/>
      <c r="Q5" s="17"/>
      <c r="R5" s="17"/>
      <c r="S5" s="17"/>
      <c r="T5" s="17"/>
      <c r="U5" s="17"/>
      <c r="V5" s="17"/>
      <c r="W5" s="17"/>
    </row>
    <row r="6" spans="1:23" ht="180" outlineLevel="1">
      <c r="A6" s="20" t="s">
        <v>161</v>
      </c>
      <c r="B6" s="48"/>
      <c r="C6" s="79"/>
      <c r="D6" s="15"/>
      <c r="E6" s="41">
        <v>5</v>
      </c>
      <c r="F6" s="41">
        <v>3</v>
      </c>
      <c r="G6" s="41">
        <f t="shared" si="0"/>
        <v>15</v>
      </c>
      <c r="H6" s="42">
        <f t="shared" si="2"/>
        <v>0</v>
      </c>
      <c r="I6" s="43">
        <f t="shared" si="1"/>
        <v>1</v>
      </c>
      <c r="J6" s="44" t="str">
        <f t="shared" si="3"/>
        <v>Non évalué</v>
      </c>
    </row>
    <row r="7" spans="1:23" ht="77.45" customHeight="1" outlineLevel="1">
      <c r="A7" s="20" t="s">
        <v>47</v>
      </c>
      <c r="B7" s="48"/>
      <c r="C7" s="79"/>
      <c r="D7" s="15"/>
      <c r="E7" s="41">
        <v>5</v>
      </c>
      <c r="F7" s="41">
        <v>1</v>
      </c>
      <c r="G7" s="41">
        <f t="shared" si="0"/>
        <v>5</v>
      </c>
      <c r="H7" s="42">
        <f t="shared" si="2"/>
        <v>0</v>
      </c>
      <c r="I7" s="43">
        <f t="shared" si="1"/>
        <v>1</v>
      </c>
      <c r="J7" s="44" t="str">
        <f t="shared" si="3"/>
        <v>Non évalué</v>
      </c>
    </row>
    <row r="8" spans="1:23" ht="144" outlineLevel="1">
      <c r="A8" s="20" t="s">
        <v>44</v>
      </c>
      <c r="B8" s="48"/>
      <c r="C8" s="79"/>
      <c r="D8" s="15"/>
      <c r="E8" s="41">
        <v>5</v>
      </c>
      <c r="F8" s="41">
        <v>4</v>
      </c>
      <c r="G8" s="41">
        <f t="shared" si="0"/>
        <v>20</v>
      </c>
      <c r="H8" s="42">
        <f t="shared" si="2"/>
        <v>0</v>
      </c>
      <c r="I8" s="43">
        <f t="shared" si="1"/>
        <v>1</v>
      </c>
      <c r="J8" s="44" t="str">
        <f t="shared" si="3"/>
        <v>Non évalué</v>
      </c>
    </row>
    <row r="9" spans="1:23" ht="72" outlineLevel="1">
      <c r="A9" s="20" t="s">
        <v>157</v>
      </c>
      <c r="B9" s="48"/>
      <c r="C9" s="79"/>
      <c r="D9" s="15"/>
      <c r="E9" s="41">
        <v>5</v>
      </c>
      <c r="F9" s="41">
        <v>2</v>
      </c>
      <c r="G9" s="41">
        <f t="shared" si="0"/>
        <v>10</v>
      </c>
      <c r="H9" s="42">
        <f t="shared" si="2"/>
        <v>0</v>
      </c>
      <c r="I9" s="43">
        <f t="shared" si="1"/>
        <v>1</v>
      </c>
      <c r="J9" s="44" t="str">
        <f t="shared" si="3"/>
        <v>Non évalué</v>
      </c>
    </row>
    <row r="10" spans="1:23" ht="85.5" customHeight="1" outlineLevel="1">
      <c r="A10" s="20" t="s">
        <v>156</v>
      </c>
      <c r="B10" s="48"/>
      <c r="C10" s="79"/>
      <c r="D10" s="15"/>
      <c r="E10" s="41">
        <v>5</v>
      </c>
      <c r="F10" s="41">
        <v>4</v>
      </c>
      <c r="G10" s="41">
        <f t="shared" si="0"/>
        <v>20</v>
      </c>
      <c r="H10" s="42">
        <f t="shared" si="2"/>
        <v>0</v>
      </c>
      <c r="I10" s="43">
        <f t="shared" si="1"/>
        <v>1</v>
      </c>
      <c r="J10" s="44" t="str">
        <f t="shared" si="3"/>
        <v>Non évalué</v>
      </c>
    </row>
    <row r="11" spans="1:23" ht="108" outlineLevel="1">
      <c r="A11" s="20" t="s">
        <v>45</v>
      </c>
      <c r="B11" s="48"/>
      <c r="C11" s="79"/>
      <c r="D11" s="15"/>
      <c r="E11" s="41">
        <v>5</v>
      </c>
      <c r="F11" s="41">
        <v>4</v>
      </c>
      <c r="G11" s="41">
        <f t="shared" si="0"/>
        <v>20</v>
      </c>
      <c r="H11" s="42">
        <f t="shared" si="2"/>
        <v>0</v>
      </c>
      <c r="I11" s="43">
        <f t="shared" si="1"/>
        <v>1</v>
      </c>
      <c r="J11" s="44" t="str">
        <f t="shared" si="3"/>
        <v>Non évalué</v>
      </c>
    </row>
    <row r="12" spans="1:23" ht="108" outlineLevel="1">
      <c r="A12" s="20" t="s">
        <v>178</v>
      </c>
      <c r="B12" s="48"/>
      <c r="C12" s="79"/>
      <c r="D12" s="15"/>
      <c r="E12" s="41">
        <v>5</v>
      </c>
      <c r="F12" s="41">
        <v>4</v>
      </c>
      <c r="G12" s="41">
        <f t="shared" si="0"/>
        <v>20</v>
      </c>
      <c r="H12" s="42">
        <f t="shared" si="2"/>
        <v>0</v>
      </c>
      <c r="I12" s="43">
        <f t="shared" si="1"/>
        <v>1</v>
      </c>
      <c r="J12" s="44" t="str">
        <f t="shared" si="3"/>
        <v>Non évalué</v>
      </c>
    </row>
    <row r="13" spans="1:23" ht="90" outlineLevel="1">
      <c r="A13" s="20" t="s">
        <v>159</v>
      </c>
      <c r="B13" s="48"/>
      <c r="C13" s="79"/>
      <c r="D13" s="15"/>
      <c r="E13" s="41">
        <v>5</v>
      </c>
      <c r="F13" s="41">
        <v>5</v>
      </c>
      <c r="G13" s="41">
        <f t="shared" si="0"/>
        <v>25</v>
      </c>
      <c r="H13" s="42">
        <f t="shared" si="2"/>
        <v>0</v>
      </c>
      <c r="I13" s="43">
        <f t="shared" si="1"/>
        <v>1</v>
      </c>
      <c r="J13" s="44" t="str">
        <f t="shared" si="3"/>
        <v>Non évalué</v>
      </c>
    </row>
    <row r="14" spans="1:23" ht="54" outlineLevel="1">
      <c r="A14" s="20" t="s">
        <v>160</v>
      </c>
      <c r="B14" s="48"/>
      <c r="C14" s="79"/>
      <c r="D14" s="15"/>
      <c r="E14" s="41">
        <v>5</v>
      </c>
      <c r="F14" s="41">
        <v>4</v>
      </c>
      <c r="G14" s="41">
        <f t="shared" si="0"/>
        <v>20</v>
      </c>
      <c r="H14" s="42">
        <f t="shared" si="2"/>
        <v>0</v>
      </c>
      <c r="I14" s="43">
        <f t="shared" si="1"/>
        <v>1</v>
      </c>
      <c r="J14" s="44" t="str">
        <f t="shared" si="3"/>
        <v>Non évalué</v>
      </c>
    </row>
    <row r="15" spans="1:23" ht="108" outlineLevel="1">
      <c r="A15" s="20" t="s">
        <v>162</v>
      </c>
      <c r="B15" s="48"/>
      <c r="C15" s="80"/>
      <c r="D15" s="15"/>
      <c r="E15" s="41">
        <v>5</v>
      </c>
      <c r="F15" s="41">
        <v>3</v>
      </c>
      <c r="G15" s="41">
        <f t="shared" si="0"/>
        <v>15</v>
      </c>
      <c r="H15" s="42">
        <f t="shared" si="2"/>
        <v>0</v>
      </c>
      <c r="I15" s="43">
        <f t="shared" si="1"/>
        <v>1</v>
      </c>
      <c r="J15" s="44" t="str">
        <f t="shared" si="3"/>
        <v>Non évalué</v>
      </c>
    </row>
    <row r="16" spans="1:23" ht="57" customHeight="1">
      <c r="A16" s="57" t="s">
        <v>40</v>
      </c>
      <c r="B16" s="57" t="s">
        <v>40</v>
      </c>
      <c r="C16" s="58" t="s">
        <v>40</v>
      </c>
      <c r="D16" s="45">
        <f>SUM(D17:D22)</f>
        <v>0</v>
      </c>
      <c r="E16" s="41">
        <f>IF(SUM(E17:E22)="","",SUM(E17:E22))</f>
        <v>30</v>
      </c>
      <c r="F16" s="41">
        <f>SUM(F17:F22)</f>
        <v>20</v>
      </c>
      <c r="G16" s="41">
        <f t="shared" si="0"/>
        <v>600</v>
      </c>
      <c r="H16" s="45">
        <f t="shared" si="2"/>
        <v>0</v>
      </c>
      <c r="I16" s="46">
        <f t="shared" si="1"/>
        <v>1</v>
      </c>
      <c r="J16" s="45" t="str">
        <f>IF(_xlfn.CONCAT(D17:D22)="","Non évalué",(IF(I16=0,"Conforme",IF(I16&gt;=0.9,"Critique",IF(I16&gt;=0.6,"Majeur",IF(I16&gt;=0.3,"Mineur","Négligeable"))))))</f>
        <v>Non évalué</v>
      </c>
    </row>
    <row r="17" spans="1:10" ht="108" outlineLevel="1">
      <c r="A17" s="21" t="s">
        <v>158</v>
      </c>
      <c r="B17" s="48"/>
      <c r="C17" s="68" t="s">
        <v>138</v>
      </c>
      <c r="D17" s="15"/>
      <c r="E17" s="41">
        <v>5</v>
      </c>
      <c r="F17" s="41">
        <v>4</v>
      </c>
      <c r="G17" s="41">
        <f t="shared" si="0"/>
        <v>20</v>
      </c>
      <c r="H17" s="42">
        <f t="shared" si="2"/>
        <v>0</v>
      </c>
      <c r="I17" s="43">
        <f t="shared" si="1"/>
        <v>1</v>
      </c>
      <c r="J17" s="42" t="str">
        <f t="shared" ref="J17:J18" si="4">IF(D17="","Non évalué",(IF(I17=0,"Conforme",IF(I17&gt;=0.9,"Critique",IF(I17&gt;=0.6,"Majeur",IF(I17&gt;=0.3,"Mineur","Négligeable"))))))</f>
        <v>Non évalué</v>
      </c>
    </row>
    <row r="18" spans="1:10" ht="116" customHeight="1" outlineLevel="1">
      <c r="A18" s="21" t="s">
        <v>163</v>
      </c>
      <c r="B18" s="48"/>
      <c r="C18" s="76"/>
      <c r="D18" s="15"/>
      <c r="E18" s="41">
        <v>5</v>
      </c>
      <c r="F18" s="41">
        <v>2</v>
      </c>
      <c r="G18" s="41">
        <f t="shared" si="0"/>
        <v>10</v>
      </c>
      <c r="H18" s="42">
        <f t="shared" si="2"/>
        <v>0</v>
      </c>
      <c r="I18" s="43">
        <f t="shared" si="1"/>
        <v>1</v>
      </c>
      <c r="J18" s="42" t="str">
        <f t="shared" si="4"/>
        <v>Non évalué</v>
      </c>
    </row>
    <row r="19" spans="1:10" ht="74.45" customHeight="1" outlineLevel="1">
      <c r="A19" s="21" t="s">
        <v>46</v>
      </c>
      <c r="B19" s="48"/>
      <c r="C19" s="76"/>
      <c r="D19" s="15"/>
      <c r="E19" s="41">
        <v>5</v>
      </c>
      <c r="F19" s="41">
        <v>2</v>
      </c>
      <c r="G19" s="41">
        <f t="shared" si="0"/>
        <v>10</v>
      </c>
      <c r="H19" s="42">
        <f t="shared" si="2"/>
        <v>0</v>
      </c>
      <c r="I19" s="43">
        <f t="shared" si="1"/>
        <v>1</v>
      </c>
      <c r="J19" s="42" t="str">
        <f>IF(D19="","Non évalué",(IF(I19=0,"Conforme",IF(I19&gt;=0.9,"Critique",IF(I19&gt;=0.6,"Majeur",IF(I19&gt;=0.3,"Mineur","Négligeable"))))))</f>
        <v>Non évalué</v>
      </c>
    </row>
    <row r="20" spans="1:10" ht="162" outlineLevel="1">
      <c r="A20" s="21" t="s">
        <v>164</v>
      </c>
      <c r="B20" s="48"/>
      <c r="C20" s="76"/>
      <c r="D20" s="15"/>
      <c r="E20" s="41">
        <v>5</v>
      </c>
      <c r="F20" s="41">
        <v>4</v>
      </c>
      <c r="G20" s="41">
        <f t="shared" si="0"/>
        <v>20</v>
      </c>
      <c r="H20" s="42">
        <f t="shared" si="2"/>
        <v>0</v>
      </c>
      <c r="I20" s="43">
        <f t="shared" si="1"/>
        <v>1</v>
      </c>
      <c r="J20" s="42" t="str">
        <f t="shared" ref="J20:J22" si="5">IF(D20="","Non évalué",(IF(I20=0,"Conforme",IF(I20&gt;=0.9,"Critique",IF(I20&gt;=0.6,"Majeur",IF(I20&gt;=0.3,"Mineur","Négligeable"))))))</f>
        <v>Non évalué</v>
      </c>
    </row>
    <row r="21" spans="1:10" ht="110.45" customHeight="1" outlineLevel="1">
      <c r="A21" s="21" t="s">
        <v>48</v>
      </c>
      <c r="B21" s="48"/>
      <c r="C21" s="76"/>
      <c r="D21" s="15"/>
      <c r="E21" s="41">
        <v>5</v>
      </c>
      <c r="F21" s="41">
        <v>5</v>
      </c>
      <c r="G21" s="41">
        <f t="shared" si="0"/>
        <v>25</v>
      </c>
      <c r="H21" s="42">
        <f t="shared" si="2"/>
        <v>0</v>
      </c>
      <c r="I21" s="43">
        <f t="shared" si="1"/>
        <v>1</v>
      </c>
      <c r="J21" s="42" t="str">
        <f t="shared" si="5"/>
        <v>Non évalué</v>
      </c>
    </row>
    <row r="22" spans="1:10" ht="90" customHeight="1" outlineLevel="1">
      <c r="A22" s="21" t="s">
        <v>49</v>
      </c>
      <c r="B22" s="48"/>
      <c r="C22" s="77"/>
      <c r="D22" s="15"/>
      <c r="E22" s="41">
        <v>5</v>
      </c>
      <c r="F22" s="41">
        <v>3</v>
      </c>
      <c r="G22" s="41">
        <f t="shared" si="0"/>
        <v>15</v>
      </c>
      <c r="H22" s="42">
        <f t="shared" si="2"/>
        <v>0</v>
      </c>
      <c r="I22" s="43">
        <f t="shared" si="1"/>
        <v>1</v>
      </c>
      <c r="J22" s="42" t="str">
        <f t="shared" si="5"/>
        <v>Non évalué</v>
      </c>
    </row>
    <row r="23" spans="1:10" ht="57" customHeight="1">
      <c r="A23" s="59" t="s">
        <v>101</v>
      </c>
      <c r="B23" s="59" t="s">
        <v>101</v>
      </c>
      <c r="C23" s="58" t="s">
        <v>101</v>
      </c>
      <c r="D23" s="45">
        <f>SUM(D24:D38)</f>
        <v>0</v>
      </c>
      <c r="E23" s="41">
        <f>SUM(E24:E38)</f>
        <v>75</v>
      </c>
      <c r="F23" s="41">
        <f>SUM(F24:F38)</f>
        <v>44</v>
      </c>
      <c r="G23" s="41">
        <f t="shared" si="0"/>
        <v>3300</v>
      </c>
      <c r="H23" s="45">
        <f t="shared" si="2"/>
        <v>0</v>
      </c>
      <c r="I23" s="46">
        <f t="shared" si="1"/>
        <v>1</v>
      </c>
      <c r="J23" s="45" t="str">
        <f>IF(_xlfn.CONCAT(D24:D38)="","Non évalué",(IF(I23=0,"Conforme",IF(I23&gt;=0.9,"Critique",IF(I23&gt;=0.6,"Majeur",IF(I23&gt;=0.3,"Mineur","Négligeable"))))))</f>
        <v>Non évalué</v>
      </c>
    </row>
    <row r="24" spans="1:10" ht="126" customHeight="1" outlineLevel="1">
      <c r="A24" s="22" t="s">
        <v>50</v>
      </c>
      <c r="B24" s="48"/>
      <c r="C24" s="68" t="s">
        <v>167</v>
      </c>
      <c r="D24" s="15"/>
      <c r="E24" s="41">
        <v>5</v>
      </c>
      <c r="F24" s="41">
        <v>2</v>
      </c>
      <c r="G24" s="41">
        <f t="shared" si="0"/>
        <v>10</v>
      </c>
      <c r="H24" s="42">
        <f t="shared" si="2"/>
        <v>0</v>
      </c>
      <c r="I24" s="43">
        <f t="shared" si="1"/>
        <v>1</v>
      </c>
      <c r="J24" s="42" t="str">
        <f t="shared" ref="J24:J39" si="6">IF(D24="","Non évalué",(IF(I24=0,"Conforme",IF(I24&gt;=0.9,"Critique",IF(I24&gt;=0.6,"Majeur",IF(I24&gt;=0.3,"Mineur","Négligeable"))))))</f>
        <v>Non évalué</v>
      </c>
    </row>
    <row r="25" spans="1:10" ht="108" outlineLevel="1">
      <c r="A25" s="23" t="s">
        <v>51</v>
      </c>
      <c r="B25" s="48"/>
      <c r="C25" s="76"/>
      <c r="D25" s="15"/>
      <c r="E25" s="41">
        <v>5</v>
      </c>
      <c r="F25" s="41">
        <v>4</v>
      </c>
      <c r="G25" s="41">
        <f t="shared" si="0"/>
        <v>20</v>
      </c>
      <c r="H25" s="42">
        <f t="shared" si="2"/>
        <v>0</v>
      </c>
      <c r="I25" s="43">
        <f t="shared" si="1"/>
        <v>1</v>
      </c>
      <c r="J25" s="42" t="str">
        <f t="shared" si="6"/>
        <v>Non évalué</v>
      </c>
    </row>
    <row r="26" spans="1:10" ht="108" outlineLevel="1">
      <c r="A26" s="23" t="s">
        <v>165</v>
      </c>
      <c r="B26" s="48"/>
      <c r="C26" s="76"/>
      <c r="D26" s="15"/>
      <c r="E26" s="41">
        <v>5</v>
      </c>
      <c r="F26" s="41">
        <v>4</v>
      </c>
      <c r="G26" s="41">
        <f t="shared" si="0"/>
        <v>20</v>
      </c>
      <c r="H26" s="42">
        <f t="shared" si="2"/>
        <v>0</v>
      </c>
      <c r="I26" s="43">
        <f t="shared" si="1"/>
        <v>1</v>
      </c>
      <c r="J26" s="42" t="str">
        <f t="shared" si="6"/>
        <v>Non évalué</v>
      </c>
    </row>
    <row r="27" spans="1:10" ht="72" outlineLevel="1">
      <c r="A27" s="22" t="s">
        <v>166</v>
      </c>
      <c r="B27" s="48"/>
      <c r="C27" s="76"/>
      <c r="D27" s="15"/>
      <c r="E27" s="41">
        <v>5</v>
      </c>
      <c r="F27" s="41">
        <v>3</v>
      </c>
      <c r="G27" s="41">
        <f t="shared" si="0"/>
        <v>15</v>
      </c>
      <c r="H27" s="42">
        <f t="shared" si="2"/>
        <v>0</v>
      </c>
      <c r="I27" s="43">
        <f t="shared" si="1"/>
        <v>1</v>
      </c>
      <c r="J27" s="42" t="str">
        <f t="shared" si="6"/>
        <v>Non évalué</v>
      </c>
    </row>
    <row r="28" spans="1:10" ht="72" outlineLevel="1">
      <c r="A28" s="23" t="s">
        <v>177</v>
      </c>
      <c r="B28" s="48"/>
      <c r="C28" s="76"/>
      <c r="D28" s="15"/>
      <c r="E28" s="41">
        <v>5</v>
      </c>
      <c r="F28" s="41">
        <v>3</v>
      </c>
      <c r="G28" s="41">
        <f t="shared" si="0"/>
        <v>15</v>
      </c>
      <c r="H28" s="42">
        <f t="shared" si="2"/>
        <v>0</v>
      </c>
      <c r="I28" s="43">
        <f t="shared" si="1"/>
        <v>1</v>
      </c>
      <c r="J28" s="42" t="str">
        <f t="shared" si="6"/>
        <v>Non évalué</v>
      </c>
    </row>
    <row r="29" spans="1:10" ht="90" outlineLevel="1">
      <c r="A29" s="23" t="s">
        <v>52</v>
      </c>
      <c r="B29" s="48"/>
      <c r="C29" s="76"/>
      <c r="D29" s="15"/>
      <c r="E29" s="41">
        <v>5</v>
      </c>
      <c r="F29" s="41">
        <v>2</v>
      </c>
      <c r="G29" s="41">
        <f t="shared" si="0"/>
        <v>10</v>
      </c>
      <c r="H29" s="42">
        <f t="shared" si="2"/>
        <v>0</v>
      </c>
      <c r="I29" s="43">
        <f t="shared" si="1"/>
        <v>1</v>
      </c>
      <c r="J29" s="42" t="str">
        <f t="shared" si="6"/>
        <v>Non évalué</v>
      </c>
    </row>
    <row r="30" spans="1:10" ht="126" outlineLevel="1">
      <c r="A30" s="23" t="s">
        <v>53</v>
      </c>
      <c r="B30" s="48"/>
      <c r="C30" s="76"/>
      <c r="D30" s="15"/>
      <c r="E30" s="41">
        <v>5</v>
      </c>
      <c r="F30" s="41">
        <v>3</v>
      </c>
      <c r="G30" s="41">
        <f t="shared" si="0"/>
        <v>15</v>
      </c>
      <c r="H30" s="42">
        <f t="shared" si="2"/>
        <v>0</v>
      </c>
      <c r="I30" s="43">
        <f t="shared" si="1"/>
        <v>1</v>
      </c>
      <c r="J30" s="42" t="str">
        <f t="shared" si="6"/>
        <v>Non évalué</v>
      </c>
    </row>
    <row r="31" spans="1:10" ht="126.6" customHeight="1" outlineLevel="1">
      <c r="A31" s="23" t="s">
        <v>168</v>
      </c>
      <c r="B31" s="48"/>
      <c r="C31" s="76"/>
      <c r="D31" s="15"/>
      <c r="E31" s="41">
        <v>5</v>
      </c>
      <c r="F31" s="41">
        <v>5</v>
      </c>
      <c r="G31" s="41">
        <f t="shared" si="0"/>
        <v>25</v>
      </c>
      <c r="H31" s="42">
        <f t="shared" si="2"/>
        <v>0</v>
      </c>
      <c r="I31" s="43">
        <f t="shared" si="1"/>
        <v>1</v>
      </c>
      <c r="J31" s="42" t="str">
        <f t="shared" si="6"/>
        <v>Non évalué</v>
      </c>
    </row>
    <row r="32" spans="1:10" ht="54" outlineLevel="1">
      <c r="A32" s="23" t="s">
        <v>54</v>
      </c>
      <c r="B32" s="48"/>
      <c r="C32" s="76"/>
      <c r="D32" s="15"/>
      <c r="E32" s="41">
        <v>5</v>
      </c>
      <c r="F32" s="41">
        <v>2</v>
      </c>
      <c r="G32" s="41">
        <f t="shared" si="0"/>
        <v>10</v>
      </c>
      <c r="H32" s="42">
        <f t="shared" si="2"/>
        <v>0</v>
      </c>
      <c r="I32" s="43">
        <f t="shared" si="1"/>
        <v>1</v>
      </c>
      <c r="J32" s="42" t="str">
        <f t="shared" si="6"/>
        <v>Non évalué</v>
      </c>
    </row>
    <row r="33" spans="1:23" ht="101" customHeight="1" outlineLevel="1">
      <c r="A33" s="23" t="s">
        <v>55</v>
      </c>
      <c r="B33" s="48"/>
      <c r="C33" s="76"/>
      <c r="D33" s="15"/>
      <c r="E33" s="41">
        <v>5</v>
      </c>
      <c r="F33" s="41">
        <v>2</v>
      </c>
      <c r="G33" s="41">
        <f t="shared" si="0"/>
        <v>10</v>
      </c>
      <c r="H33" s="42">
        <f t="shared" si="2"/>
        <v>0</v>
      </c>
      <c r="I33" s="43">
        <f t="shared" si="1"/>
        <v>1</v>
      </c>
      <c r="J33" s="42" t="str">
        <f t="shared" si="6"/>
        <v>Non évalué</v>
      </c>
    </row>
    <row r="34" spans="1:23" ht="90" outlineLevel="1">
      <c r="A34" s="23" t="s">
        <v>56</v>
      </c>
      <c r="B34" s="48"/>
      <c r="C34" s="76"/>
      <c r="D34" s="15"/>
      <c r="E34" s="41">
        <v>5</v>
      </c>
      <c r="F34" s="41">
        <v>1</v>
      </c>
      <c r="G34" s="41">
        <f t="shared" si="0"/>
        <v>5</v>
      </c>
      <c r="H34" s="42">
        <f t="shared" si="2"/>
        <v>0</v>
      </c>
      <c r="I34" s="43">
        <f t="shared" si="1"/>
        <v>1</v>
      </c>
      <c r="J34" s="42" t="str">
        <f t="shared" si="6"/>
        <v>Non évalué</v>
      </c>
    </row>
    <row r="35" spans="1:23" ht="72" outlineLevel="1">
      <c r="A35" s="23" t="s">
        <v>57</v>
      </c>
      <c r="B35" s="48"/>
      <c r="C35" s="76"/>
      <c r="D35" s="15"/>
      <c r="E35" s="41">
        <v>5</v>
      </c>
      <c r="F35" s="41">
        <v>3</v>
      </c>
      <c r="G35" s="41">
        <f t="shared" si="0"/>
        <v>15</v>
      </c>
      <c r="H35" s="42">
        <f t="shared" si="2"/>
        <v>0</v>
      </c>
      <c r="I35" s="43">
        <f t="shared" si="1"/>
        <v>1</v>
      </c>
      <c r="J35" s="42" t="str">
        <f t="shared" si="6"/>
        <v>Non évalué</v>
      </c>
    </row>
    <row r="36" spans="1:23" ht="72" outlineLevel="1">
      <c r="A36" s="23" t="s">
        <v>169</v>
      </c>
      <c r="B36" s="48"/>
      <c r="C36" s="76"/>
      <c r="D36" s="15"/>
      <c r="E36" s="41">
        <v>5</v>
      </c>
      <c r="F36" s="41">
        <v>4</v>
      </c>
      <c r="G36" s="41">
        <f t="shared" si="0"/>
        <v>20</v>
      </c>
      <c r="H36" s="42">
        <f t="shared" si="2"/>
        <v>0</v>
      </c>
      <c r="I36" s="43">
        <f t="shared" si="1"/>
        <v>1</v>
      </c>
      <c r="J36" s="42" t="str">
        <f t="shared" si="6"/>
        <v>Non évalué</v>
      </c>
    </row>
    <row r="37" spans="1:23" ht="90" outlineLevel="1">
      <c r="A37" s="23" t="s">
        <v>170</v>
      </c>
      <c r="B37" s="48"/>
      <c r="C37" s="76"/>
      <c r="D37" s="15"/>
      <c r="E37" s="41">
        <v>5</v>
      </c>
      <c r="F37" s="41">
        <v>3</v>
      </c>
      <c r="G37" s="41">
        <f t="shared" si="0"/>
        <v>15</v>
      </c>
      <c r="H37" s="42">
        <f t="shared" si="2"/>
        <v>0</v>
      </c>
      <c r="I37" s="43">
        <f t="shared" si="1"/>
        <v>1</v>
      </c>
      <c r="J37" s="42" t="str">
        <f t="shared" si="6"/>
        <v>Non évalué</v>
      </c>
    </row>
    <row r="38" spans="1:23" ht="54" outlineLevel="1">
      <c r="A38" s="23" t="s">
        <v>58</v>
      </c>
      <c r="B38" s="48"/>
      <c r="C38" s="76"/>
      <c r="D38" s="15"/>
      <c r="E38" s="41">
        <v>5</v>
      </c>
      <c r="F38" s="41">
        <v>3</v>
      </c>
      <c r="G38" s="41">
        <f t="shared" si="0"/>
        <v>15</v>
      </c>
      <c r="H38" s="42">
        <f t="shared" si="2"/>
        <v>0</v>
      </c>
      <c r="I38" s="43">
        <f t="shared" si="1"/>
        <v>1</v>
      </c>
      <c r="J38" s="42" t="str">
        <f t="shared" si="6"/>
        <v>Non évalué</v>
      </c>
    </row>
    <row r="39" spans="1:23" ht="108" outlineLevel="1">
      <c r="A39" s="23" t="s">
        <v>171</v>
      </c>
      <c r="B39" s="48"/>
      <c r="C39" s="77"/>
      <c r="D39" s="15"/>
      <c r="E39" s="41">
        <v>5</v>
      </c>
      <c r="F39" s="41">
        <v>4</v>
      </c>
      <c r="G39" s="41">
        <f t="shared" si="0"/>
        <v>20</v>
      </c>
      <c r="H39" s="42">
        <f t="shared" si="2"/>
        <v>0</v>
      </c>
      <c r="I39" s="43">
        <f t="shared" si="1"/>
        <v>1</v>
      </c>
      <c r="J39" s="42" t="str">
        <f t="shared" si="6"/>
        <v>Non évalué</v>
      </c>
    </row>
    <row r="40" spans="1:23" s="62" customFormat="1" ht="57" customHeight="1">
      <c r="A40" s="57" t="s">
        <v>179</v>
      </c>
      <c r="B40" s="57" t="s">
        <v>179</v>
      </c>
      <c r="C40" s="57" t="s">
        <v>179</v>
      </c>
      <c r="D40" s="45">
        <f>SUM(D41:D50)</f>
        <v>0</v>
      </c>
      <c r="E40" s="41">
        <f t="shared" ref="E40:F40" si="7">SUM(E41:E50)</f>
        <v>50</v>
      </c>
      <c r="F40" s="41">
        <f t="shared" si="7"/>
        <v>29</v>
      </c>
      <c r="G40" s="41">
        <f t="shared" si="0"/>
        <v>1450</v>
      </c>
      <c r="H40" s="45">
        <f t="shared" si="2"/>
        <v>0</v>
      </c>
      <c r="I40" s="46">
        <f t="shared" si="1"/>
        <v>1</v>
      </c>
      <c r="J40" s="45" t="str">
        <f>IF(_xlfn.CONCAT(D41:D50)="","Non évalué",(IF(I40=0,"Conforme",IF(I40&gt;=0.9,"Critique",IF(I40&gt;=0.6,"Majeur",IF(I40&gt;=0.3,"Mineur","Négligeable"))))))</f>
        <v>Non évalué</v>
      </c>
      <c r="K40" s="19"/>
      <c r="L40" s="19"/>
      <c r="M40" s="19"/>
      <c r="N40" s="19"/>
      <c r="O40" s="19"/>
      <c r="P40" s="19"/>
      <c r="Q40" s="19"/>
      <c r="R40" s="19"/>
      <c r="S40" s="19"/>
      <c r="T40" s="19"/>
      <c r="U40" s="19"/>
      <c r="V40" s="19"/>
      <c r="W40" s="19"/>
    </row>
    <row r="41" spans="1:23" ht="50.45" customHeight="1" outlineLevel="1">
      <c r="A41" s="24" t="s">
        <v>173</v>
      </c>
      <c r="B41" s="48"/>
      <c r="C41" s="65" t="s">
        <v>139</v>
      </c>
      <c r="D41" s="15"/>
      <c r="E41" s="41">
        <v>5</v>
      </c>
      <c r="F41" s="41">
        <v>4</v>
      </c>
      <c r="G41" s="41">
        <f t="shared" si="0"/>
        <v>20</v>
      </c>
      <c r="H41" s="42">
        <f t="shared" si="2"/>
        <v>0</v>
      </c>
      <c r="I41" s="43">
        <f t="shared" si="1"/>
        <v>1</v>
      </c>
      <c r="J41" s="42" t="str">
        <f t="shared" ref="J41:J51" si="8">IF(D41="","Non évalué",(IF(I41=0,"Conforme",IF(I41&gt;=0.9,"Critique",IF(I41&gt;=0.6,"Majeur",IF(I41&gt;=0.3,"Mineur","Négligeable"))))))</f>
        <v>Non évalué</v>
      </c>
    </row>
    <row r="42" spans="1:23" ht="72" outlineLevel="1">
      <c r="A42" s="25" t="s">
        <v>132</v>
      </c>
      <c r="B42" s="48"/>
      <c r="C42" s="66"/>
      <c r="D42" s="15"/>
      <c r="E42" s="41">
        <v>5</v>
      </c>
      <c r="F42" s="41">
        <v>5</v>
      </c>
      <c r="G42" s="41">
        <f t="shared" si="0"/>
        <v>25</v>
      </c>
      <c r="H42" s="42">
        <f t="shared" si="2"/>
        <v>0</v>
      </c>
      <c r="I42" s="43">
        <f t="shared" si="1"/>
        <v>1</v>
      </c>
      <c r="J42" s="42" t="str">
        <f t="shared" si="8"/>
        <v>Non évalué</v>
      </c>
    </row>
    <row r="43" spans="1:23" ht="90" outlineLevel="1">
      <c r="A43" s="25" t="s">
        <v>172</v>
      </c>
      <c r="B43" s="48"/>
      <c r="C43" s="66"/>
      <c r="D43" s="15"/>
      <c r="E43" s="41">
        <v>5</v>
      </c>
      <c r="F43" s="41">
        <v>1</v>
      </c>
      <c r="G43" s="41">
        <f t="shared" si="0"/>
        <v>5</v>
      </c>
      <c r="H43" s="42">
        <f t="shared" si="2"/>
        <v>0</v>
      </c>
      <c r="I43" s="43">
        <f t="shared" si="1"/>
        <v>1</v>
      </c>
      <c r="J43" s="42" t="str">
        <f t="shared" si="8"/>
        <v>Non évalué</v>
      </c>
    </row>
    <row r="44" spans="1:23" ht="72" customHeight="1" outlineLevel="1">
      <c r="A44" s="25" t="s">
        <v>174</v>
      </c>
      <c r="B44" s="48"/>
      <c r="C44" s="66"/>
      <c r="D44" s="15"/>
      <c r="E44" s="41">
        <v>5</v>
      </c>
      <c r="F44" s="41">
        <v>3</v>
      </c>
      <c r="G44" s="41">
        <f t="shared" si="0"/>
        <v>15</v>
      </c>
      <c r="H44" s="42">
        <f t="shared" si="2"/>
        <v>0</v>
      </c>
      <c r="I44" s="43">
        <f t="shared" si="1"/>
        <v>1</v>
      </c>
      <c r="J44" s="42" t="str">
        <f t="shared" si="8"/>
        <v>Non évalué</v>
      </c>
    </row>
    <row r="45" spans="1:23" ht="54" outlineLevel="1">
      <c r="A45" s="25" t="s">
        <v>59</v>
      </c>
      <c r="B45" s="48"/>
      <c r="C45" s="66"/>
      <c r="D45" s="15"/>
      <c r="E45" s="41">
        <v>5</v>
      </c>
      <c r="F45" s="41">
        <v>1</v>
      </c>
      <c r="G45" s="41">
        <f t="shared" si="0"/>
        <v>5</v>
      </c>
      <c r="H45" s="42">
        <f t="shared" si="2"/>
        <v>0</v>
      </c>
      <c r="I45" s="43">
        <f t="shared" si="1"/>
        <v>1</v>
      </c>
      <c r="J45" s="42" t="str">
        <f t="shared" si="8"/>
        <v>Non évalué</v>
      </c>
    </row>
    <row r="46" spans="1:23" ht="108" outlineLevel="1">
      <c r="A46" s="25" t="s">
        <v>175</v>
      </c>
      <c r="B46" s="48"/>
      <c r="C46" s="66"/>
      <c r="D46" s="15"/>
      <c r="E46" s="41">
        <v>5</v>
      </c>
      <c r="F46" s="41">
        <v>5</v>
      </c>
      <c r="G46" s="41">
        <f t="shared" si="0"/>
        <v>25</v>
      </c>
      <c r="H46" s="42">
        <f t="shared" si="2"/>
        <v>0</v>
      </c>
      <c r="I46" s="43">
        <f t="shared" si="1"/>
        <v>1</v>
      </c>
      <c r="J46" s="42" t="str">
        <f t="shared" si="8"/>
        <v>Non évalué</v>
      </c>
    </row>
    <row r="47" spans="1:23" ht="54" outlineLevel="1">
      <c r="A47" s="25" t="s">
        <v>60</v>
      </c>
      <c r="B47" s="48"/>
      <c r="C47" s="66"/>
      <c r="D47" s="15"/>
      <c r="E47" s="41">
        <v>5</v>
      </c>
      <c r="F47" s="41">
        <v>4</v>
      </c>
      <c r="G47" s="41">
        <f t="shared" si="0"/>
        <v>20</v>
      </c>
      <c r="H47" s="42">
        <f t="shared" si="2"/>
        <v>0</v>
      </c>
      <c r="I47" s="43">
        <f t="shared" si="1"/>
        <v>1</v>
      </c>
      <c r="J47" s="42" t="str">
        <f t="shared" si="8"/>
        <v>Non évalué</v>
      </c>
    </row>
    <row r="48" spans="1:23" ht="54" outlineLevel="1">
      <c r="A48" s="25" t="s">
        <v>61</v>
      </c>
      <c r="B48" s="48"/>
      <c r="C48" s="66"/>
      <c r="D48" s="15"/>
      <c r="E48" s="41">
        <v>5</v>
      </c>
      <c r="F48" s="41">
        <v>2</v>
      </c>
      <c r="G48" s="41">
        <f t="shared" si="0"/>
        <v>10</v>
      </c>
      <c r="H48" s="42">
        <f t="shared" si="2"/>
        <v>0</v>
      </c>
      <c r="I48" s="43">
        <f t="shared" si="1"/>
        <v>1</v>
      </c>
      <c r="J48" s="42" t="str">
        <f t="shared" si="8"/>
        <v>Non évalué</v>
      </c>
    </row>
    <row r="49" spans="1:10" ht="90" outlineLevel="1">
      <c r="A49" s="25" t="s">
        <v>62</v>
      </c>
      <c r="B49" s="48"/>
      <c r="C49" s="66"/>
      <c r="D49" s="15"/>
      <c r="E49" s="41">
        <v>5</v>
      </c>
      <c r="F49" s="41">
        <v>3</v>
      </c>
      <c r="G49" s="41">
        <f t="shared" si="0"/>
        <v>15</v>
      </c>
      <c r="H49" s="42">
        <f t="shared" si="2"/>
        <v>0</v>
      </c>
      <c r="I49" s="43">
        <f t="shared" si="1"/>
        <v>1</v>
      </c>
      <c r="J49" s="42" t="str">
        <f t="shared" si="8"/>
        <v>Non évalué</v>
      </c>
    </row>
    <row r="50" spans="1:10" ht="134" customHeight="1" outlineLevel="1">
      <c r="A50" s="25" t="s">
        <v>180</v>
      </c>
      <c r="B50" s="48"/>
      <c r="C50" s="66"/>
      <c r="D50" s="15"/>
      <c r="E50" s="41">
        <v>5</v>
      </c>
      <c r="F50" s="41">
        <v>1</v>
      </c>
      <c r="G50" s="41">
        <f t="shared" si="0"/>
        <v>5</v>
      </c>
      <c r="H50" s="42">
        <f t="shared" si="2"/>
        <v>0</v>
      </c>
      <c r="I50" s="43">
        <f t="shared" si="1"/>
        <v>1</v>
      </c>
      <c r="J50" s="42" t="str">
        <f t="shared" si="8"/>
        <v>Non évalué</v>
      </c>
    </row>
    <row r="51" spans="1:10" ht="144" outlineLevel="1">
      <c r="A51" s="25" t="s">
        <v>176</v>
      </c>
      <c r="B51" s="48"/>
      <c r="C51" s="67"/>
      <c r="D51" s="15"/>
      <c r="E51" s="41">
        <v>5</v>
      </c>
      <c r="F51" s="41">
        <v>3</v>
      </c>
      <c r="G51" s="41">
        <f t="shared" si="0"/>
        <v>15</v>
      </c>
      <c r="H51" s="42">
        <f t="shared" si="2"/>
        <v>0</v>
      </c>
      <c r="I51" s="43">
        <f t="shared" si="1"/>
        <v>1</v>
      </c>
      <c r="J51" s="42" t="str">
        <f t="shared" si="8"/>
        <v>Non évalué</v>
      </c>
    </row>
    <row r="52" spans="1:10" ht="56.25" customHeight="1">
      <c r="A52" s="57" t="s">
        <v>102</v>
      </c>
      <c r="B52" s="57" t="s">
        <v>102</v>
      </c>
      <c r="C52" s="58" t="s">
        <v>102</v>
      </c>
      <c r="D52" s="45">
        <f>SUM(D53:D58)</f>
        <v>0</v>
      </c>
      <c r="E52" s="41">
        <f t="shared" ref="E52:F52" si="9">SUM(E53:E58)</f>
        <v>30</v>
      </c>
      <c r="F52" s="41">
        <f t="shared" si="9"/>
        <v>14</v>
      </c>
      <c r="G52" s="41">
        <f t="shared" si="0"/>
        <v>420</v>
      </c>
      <c r="H52" s="45">
        <f t="shared" si="2"/>
        <v>0</v>
      </c>
      <c r="I52" s="46">
        <f t="shared" si="1"/>
        <v>1</v>
      </c>
      <c r="J52" s="45" t="str">
        <f>IF(_xlfn.CONCAT(D53:D58)="","Non évalué",(IF(I52=0,"Conforme",IF(I52&gt;=0.9,"Critique",IF(I52&gt;=0.6,"Majeur",IF(I52&gt;=0.3,"Mineur","Négligeable"))))))</f>
        <v>Non évalué</v>
      </c>
    </row>
    <row r="53" spans="1:10" ht="90" outlineLevel="1">
      <c r="A53" s="25" t="s">
        <v>63</v>
      </c>
      <c r="B53" s="48"/>
      <c r="C53" s="68" t="s">
        <v>140</v>
      </c>
      <c r="D53" s="15"/>
      <c r="E53" s="41">
        <v>5</v>
      </c>
      <c r="F53" s="41">
        <v>1</v>
      </c>
      <c r="G53" s="41">
        <f t="shared" si="0"/>
        <v>5</v>
      </c>
      <c r="H53" s="42">
        <f t="shared" si="2"/>
        <v>0</v>
      </c>
      <c r="I53" s="43">
        <f t="shared" si="1"/>
        <v>1</v>
      </c>
      <c r="J53" s="42" t="str">
        <f t="shared" ref="J53:J58" si="10">IF(D53="","Non évalué",(IF(I53=0,"Conforme",IF(I53&gt;=0.9,"Critique",IF(I53&gt;=0.6,"Majeur",IF(I53&gt;=0.3,"Mineur","Négligeable"))))))</f>
        <v>Non évalué</v>
      </c>
    </row>
    <row r="54" spans="1:10" ht="90" outlineLevel="1">
      <c r="A54" s="25" t="s">
        <v>181</v>
      </c>
      <c r="B54" s="48"/>
      <c r="C54" s="69"/>
      <c r="D54" s="15"/>
      <c r="E54" s="41">
        <v>5</v>
      </c>
      <c r="F54" s="41">
        <v>3</v>
      </c>
      <c r="G54" s="41">
        <f t="shared" si="0"/>
        <v>15</v>
      </c>
      <c r="H54" s="42">
        <f t="shared" si="2"/>
        <v>0</v>
      </c>
      <c r="I54" s="43">
        <f t="shared" si="1"/>
        <v>1</v>
      </c>
      <c r="J54" s="42" t="str">
        <f t="shared" si="10"/>
        <v>Non évalué</v>
      </c>
    </row>
    <row r="55" spans="1:10" ht="108" outlineLevel="1">
      <c r="A55" s="25" t="s">
        <v>182</v>
      </c>
      <c r="B55" s="48"/>
      <c r="C55" s="69"/>
      <c r="D55" s="15"/>
      <c r="E55" s="41">
        <v>5</v>
      </c>
      <c r="F55" s="41">
        <v>3</v>
      </c>
      <c r="G55" s="41">
        <f t="shared" si="0"/>
        <v>15</v>
      </c>
      <c r="H55" s="42">
        <f t="shared" si="2"/>
        <v>0</v>
      </c>
      <c r="I55" s="43">
        <f t="shared" si="1"/>
        <v>1</v>
      </c>
      <c r="J55" s="42" t="str">
        <f t="shared" si="10"/>
        <v>Non évalué</v>
      </c>
    </row>
    <row r="56" spans="1:10" ht="54" outlineLevel="1">
      <c r="A56" s="25" t="s">
        <v>64</v>
      </c>
      <c r="B56" s="48"/>
      <c r="C56" s="69"/>
      <c r="D56" s="15"/>
      <c r="E56" s="41">
        <v>5</v>
      </c>
      <c r="F56" s="41">
        <v>1</v>
      </c>
      <c r="G56" s="41">
        <f t="shared" si="0"/>
        <v>5</v>
      </c>
      <c r="H56" s="42">
        <f t="shared" si="2"/>
        <v>0</v>
      </c>
      <c r="I56" s="43">
        <f t="shared" si="1"/>
        <v>1</v>
      </c>
      <c r="J56" s="42" t="str">
        <f t="shared" si="10"/>
        <v>Non évalué</v>
      </c>
    </row>
    <row r="57" spans="1:10" ht="90" outlineLevel="1">
      <c r="A57" s="25" t="s">
        <v>183</v>
      </c>
      <c r="B57" s="48"/>
      <c r="C57" s="69"/>
      <c r="D57" s="15"/>
      <c r="E57" s="41">
        <v>5</v>
      </c>
      <c r="F57" s="41">
        <v>2</v>
      </c>
      <c r="G57" s="41">
        <f t="shared" si="0"/>
        <v>10</v>
      </c>
      <c r="H57" s="42">
        <f t="shared" si="2"/>
        <v>0</v>
      </c>
      <c r="I57" s="43">
        <f t="shared" si="1"/>
        <v>1</v>
      </c>
      <c r="J57" s="42" t="str">
        <f t="shared" si="10"/>
        <v>Non évalué</v>
      </c>
    </row>
    <row r="58" spans="1:10" ht="90" outlineLevel="1">
      <c r="A58" s="25" t="s">
        <v>65</v>
      </c>
      <c r="B58" s="48"/>
      <c r="C58" s="70"/>
      <c r="D58" s="15"/>
      <c r="E58" s="41">
        <v>5</v>
      </c>
      <c r="F58" s="41">
        <v>4</v>
      </c>
      <c r="G58" s="41">
        <f t="shared" si="0"/>
        <v>20</v>
      </c>
      <c r="H58" s="42">
        <f t="shared" si="2"/>
        <v>0</v>
      </c>
      <c r="I58" s="43">
        <f t="shared" si="1"/>
        <v>1</v>
      </c>
      <c r="J58" s="42" t="str">
        <f t="shared" si="10"/>
        <v>Non évalué</v>
      </c>
    </row>
    <row r="59" spans="1:10" ht="57" customHeight="1">
      <c r="A59" s="57" t="s">
        <v>103</v>
      </c>
      <c r="B59" s="57" t="s">
        <v>103</v>
      </c>
      <c r="C59" s="58" t="s">
        <v>103</v>
      </c>
      <c r="D59" s="45">
        <f>SUM(D60:D65)</f>
        <v>0</v>
      </c>
      <c r="E59" s="41">
        <f t="shared" ref="E59:F59" si="11">SUM(E60:E65)</f>
        <v>30</v>
      </c>
      <c r="F59" s="41">
        <f t="shared" si="11"/>
        <v>24</v>
      </c>
      <c r="G59" s="41">
        <f t="shared" si="0"/>
        <v>720</v>
      </c>
      <c r="H59" s="45">
        <f t="shared" si="2"/>
        <v>0</v>
      </c>
      <c r="I59" s="46">
        <f t="shared" si="1"/>
        <v>1</v>
      </c>
      <c r="J59" s="45" t="str">
        <f>IF(_xlfn.CONCAT(D60:D65)="","Non évalué",(IF(I59=0,"Conforme",IF(I59&gt;=0.9,"Critique",IF(I59&gt;=0.6,"Majeur",IF(I59&gt;=0.3,"Mineur","Négligeable"))))))</f>
        <v>Non évalué</v>
      </c>
    </row>
    <row r="60" spans="1:10" ht="90" outlineLevel="1">
      <c r="A60" s="25" t="s">
        <v>66</v>
      </c>
      <c r="B60" s="48"/>
      <c r="C60" s="65" t="s">
        <v>141</v>
      </c>
      <c r="D60" s="15"/>
      <c r="E60" s="41">
        <v>5</v>
      </c>
      <c r="F60" s="41">
        <v>2</v>
      </c>
      <c r="G60" s="41">
        <f t="shared" si="0"/>
        <v>10</v>
      </c>
      <c r="H60" s="42">
        <f t="shared" si="2"/>
        <v>0</v>
      </c>
      <c r="I60" s="43">
        <f t="shared" si="1"/>
        <v>1</v>
      </c>
      <c r="J60" s="42" t="str">
        <f t="shared" ref="J60:J65" si="12">IF(D60="","Non évalué",(IF(I60=0,"Conforme",IF(I60&gt;=0.9,"Critique",IF(I60&gt;=0.6,"Majeur",IF(I60&gt;=0.3,"Mineur","Négligeable"))))))</f>
        <v>Non évalué</v>
      </c>
    </row>
    <row r="61" spans="1:10" ht="264" customHeight="1" outlineLevel="1">
      <c r="A61" s="25" t="s">
        <v>184</v>
      </c>
      <c r="B61" s="48"/>
      <c r="C61" s="71"/>
      <c r="D61" s="15"/>
      <c r="E61" s="41">
        <v>5</v>
      </c>
      <c r="F61" s="41">
        <v>5</v>
      </c>
      <c r="G61" s="41">
        <f t="shared" si="0"/>
        <v>25</v>
      </c>
      <c r="H61" s="42">
        <f t="shared" si="2"/>
        <v>0</v>
      </c>
      <c r="I61" s="43">
        <f t="shared" si="1"/>
        <v>1</v>
      </c>
      <c r="J61" s="42" t="str">
        <f t="shared" si="12"/>
        <v>Non évalué</v>
      </c>
    </row>
    <row r="62" spans="1:10" ht="89.45" customHeight="1" outlineLevel="1">
      <c r="A62" s="25" t="s">
        <v>67</v>
      </c>
      <c r="B62" s="48"/>
      <c r="C62" s="71"/>
      <c r="D62" s="15"/>
      <c r="E62" s="41">
        <v>5</v>
      </c>
      <c r="F62" s="41">
        <v>4</v>
      </c>
      <c r="G62" s="41">
        <f t="shared" si="0"/>
        <v>20</v>
      </c>
      <c r="H62" s="42">
        <f t="shared" si="2"/>
        <v>0</v>
      </c>
      <c r="I62" s="43">
        <f t="shared" si="1"/>
        <v>1</v>
      </c>
      <c r="J62" s="42" t="str">
        <f t="shared" si="12"/>
        <v>Non évalué</v>
      </c>
    </row>
    <row r="63" spans="1:10" ht="72" outlineLevel="1">
      <c r="A63" s="25" t="s">
        <v>185</v>
      </c>
      <c r="B63" s="48"/>
      <c r="C63" s="71"/>
      <c r="D63" s="15"/>
      <c r="E63" s="41">
        <v>5</v>
      </c>
      <c r="F63" s="41">
        <v>5</v>
      </c>
      <c r="G63" s="41">
        <f t="shared" si="0"/>
        <v>25</v>
      </c>
      <c r="H63" s="42">
        <f t="shared" si="2"/>
        <v>0</v>
      </c>
      <c r="I63" s="43">
        <f t="shared" si="1"/>
        <v>1</v>
      </c>
      <c r="J63" s="42" t="str">
        <f t="shared" si="12"/>
        <v>Non évalué</v>
      </c>
    </row>
    <row r="64" spans="1:10" ht="65.45" customHeight="1" outlineLevel="1">
      <c r="A64" s="25" t="s">
        <v>68</v>
      </c>
      <c r="B64" s="48"/>
      <c r="C64" s="71"/>
      <c r="D64" s="15"/>
      <c r="E64" s="41">
        <v>5</v>
      </c>
      <c r="F64" s="41">
        <v>5</v>
      </c>
      <c r="G64" s="41">
        <f t="shared" si="0"/>
        <v>25</v>
      </c>
      <c r="H64" s="42">
        <f t="shared" si="2"/>
        <v>0</v>
      </c>
      <c r="I64" s="43">
        <f t="shared" si="1"/>
        <v>1</v>
      </c>
      <c r="J64" s="42" t="str">
        <f t="shared" si="12"/>
        <v>Non évalué</v>
      </c>
    </row>
    <row r="65" spans="1:10" ht="90" outlineLevel="1">
      <c r="A65" s="26" t="s">
        <v>69</v>
      </c>
      <c r="B65" s="48"/>
      <c r="C65" s="72"/>
      <c r="D65" s="15"/>
      <c r="E65" s="41">
        <v>5</v>
      </c>
      <c r="F65" s="41">
        <v>3</v>
      </c>
      <c r="G65" s="41">
        <f t="shared" si="0"/>
        <v>15</v>
      </c>
      <c r="H65" s="42">
        <f t="shared" si="2"/>
        <v>0</v>
      </c>
      <c r="I65" s="43">
        <f t="shared" si="1"/>
        <v>1</v>
      </c>
      <c r="J65" s="42" t="str">
        <f t="shared" si="12"/>
        <v>Non évalué</v>
      </c>
    </row>
    <row r="66" spans="1:10" ht="57" customHeight="1">
      <c r="A66" s="57" t="s">
        <v>41</v>
      </c>
      <c r="B66" s="57" t="s">
        <v>41</v>
      </c>
      <c r="C66" s="58" t="s">
        <v>41</v>
      </c>
      <c r="D66" s="45">
        <f>SUM(D67:D71)</f>
        <v>0</v>
      </c>
      <c r="E66" s="41">
        <f t="shared" ref="E66:F66" si="13">SUM(E67:E71)</f>
        <v>25</v>
      </c>
      <c r="F66" s="41">
        <f t="shared" si="13"/>
        <v>18</v>
      </c>
      <c r="G66" s="41">
        <f t="shared" si="0"/>
        <v>450</v>
      </c>
      <c r="H66" s="45">
        <f t="shared" si="2"/>
        <v>0</v>
      </c>
      <c r="I66" s="46">
        <f t="shared" si="1"/>
        <v>1</v>
      </c>
      <c r="J66" s="45" t="str">
        <f>IF(_xlfn.CONCAT(D67:D71)="","Non évalué",(IF(I66=0,"Conforme",IF(I66&gt;=0.9,"Critique",IF(I66&gt;=0.6,"Majeur",IF(I66&gt;=0.3,"Mineur","Négligeable"))))))</f>
        <v>Non évalué</v>
      </c>
    </row>
    <row r="67" spans="1:10" ht="112.5" customHeight="1" outlineLevel="1">
      <c r="A67" s="26" t="s">
        <v>70</v>
      </c>
      <c r="B67" s="48"/>
      <c r="C67" s="65" t="s">
        <v>142</v>
      </c>
      <c r="D67" s="15"/>
      <c r="E67" s="41">
        <v>5</v>
      </c>
      <c r="F67" s="41">
        <v>4</v>
      </c>
      <c r="G67" s="41">
        <f t="shared" si="0"/>
        <v>20</v>
      </c>
      <c r="H67" s="42">
        <f t="shared" si="2"/>
        <v>0</v>
      </c>
      <c r="I67" s="43">
        <f t="shared" si="1"/>
        <v>1</v>
      </c>
      <c r="J67" s="42" t="str">
        <f t="shared" ref="J67:J73" si="14">IF(D67="","Non évalué",(IF(I67=0,"Conforme",IF(I67&gt;=0.9,"Critique",IF(I67&gt;=0.6,"Majeur",IF(I67&gt;=0.3,"Mineur","Négligeable"))))))</f>
        <v>Non évalué</v>
      </c>
    </row>
    <row r="68" spans="1:10" ht="69.75" customHeight="1" outlineLevel="1">
      <c r="A68" s="26" t="s">
        <v>71</v>
      </c>
      <c r="B68" s="48"/>
      <c r="C68" s="66"/>
      <c r="D68" s="15"/>
      <c r="E68" s="41">
        <v>5</v>
      </c>
      <c r="F68" s="41">
        <v>3</v>
      </c>
      <c r="G68" s="41">
        <f t="shared" si="0"/>
        <v>15</v>
      </c>
      <c r="H68" s="42">
        <f t="shared" si="2"/>
        <v>0</v>
      </c>
      <c r="I68" s="43">
        <f t="shared" si="1"/>
        <v>1</v>
      </c>
      <c r="J68" s="42" t="str">
        <f t="shared" si="14"/>
        <v>Non évalué</v>
      </c>
    </row>
    <row r="69" spans="1:10" ht="104.25" customHeight="1" outlineLevel="1">
      <c r="A69" s="26" t="s">
        <v>186</v>
      </c>
      <c r="B69" s="48"/>
      <c r="C69" s="66"/>
      <c r="D69" s="15"/>
      <c r="E69" s="41">
        <v>5</v>
      </c>
      <c r="F69" s="41">
        <v>3</v>
      </c>
      <c r="G69" s="41">
        <f t="shared" si="0"/>
        <v>15</v>
      </c>
      <c r="H69" s="42">
        <f t="shared" si="2"/>
        <v>0</v>
      </c>
      <c r="I69" s="43">
        <f t="shared" si="1"/>
        <v>1</v>
      </c>
      <c r="J69" s="42" t="str">
        <f t="shared" si="14"/>
        <v>Non évalué</v>
      </c>
    </row>
    <row r="70" spans="1:10" ht="72" outlineLevel="1">
      <c r="A70" s="25" t="s">
        <v>72</v>
      </c>
      <c r="B70" s="48"/>
      <c r="C70" s="66"/>
      <c r="D70" s="15"/>
      <c r="E70" s="41">
        <v>5</v>
      </c>
      <c r="F70" s="41">
        <v>4</v>
      </c>
      <c r="G70" s="41">
        <f t="shared" si="0"/>
        <v>20</v>
      </c>
      <c r="H70" s="42">
        <f t="shared" si="2"/>
        <v>0</v>
      </c>
      <c r="I70" s="43">
        <f t="shared" si="1"/>
        <v>1</v>
      </c>
      <c r="J70" s="42" t="str">
        <f t="shared" si="14"/>
        <v>Non évalué</v>
      </c>
    </row>
    <row r="71" spans="1:10" ht="78" customHeight="1" outlineLevel="1">
      <c r="A71" s="25" t="s">
        <v>73</v>
      </c>
      <c r="B71" s="48"/>
      <c r="C71" s="66"/>
      <c r="D71" s="15"/>
      <c r="E71" s="41">
        <v>5</v>
      </c>
      <c r="F71" s="41">
        <v>4</v>
      </c>
      <c r="G71" s="41">
        <f t="shared" ref="G71:G127" si="15">E71*F71</f>
        <v>20</v>
      </c>
      <c r="H71" s="42">
        <f t="shared" si="2"/>
        <v>0</v>
      </c>
      <c r="I71" s="43">
        <f t="shared" ref="I71:I119" si="16">((G71-H71)/G71)</f>
        <v>1</v>
      </c>
      <c r="J71" s="42" t="str">
        <f t="shared" si="14"/>
        <v>Non évalué</v>
      </c>
    </row>
    <row r="72" spans="1:10" ht="93.75" customHeight="1" outlineLevel="1">
      <c r="A72" s="25" t="s">
        <v>134</v>
      </c>
      <c r="B72" s="49"/>
      <c r="C72" s="66"/>
      <c r="D72" s="15"/>
      <c r="E72" s="41">
        <v>5</v>
      </c>
      <c r="F72" s="41">
        <v>5</v>
      </c>
      <c r="G72" s="41">
        <f t="shared" si="15"/>
        <v>25</v>
      </c>
      <c r="H72" s="42">
        <f t="shared" si="2"/>
        <v>0</v>
      </c>
      <c r="I72" s="43">
        <f t="shared" si="16"/>
        <v>1</v>
      </c>
      <c r="J72" s="42" t="str">
        <f t="shared" si="14"/>
        <v>Non évalué</v>
      </c>
    </row>
    <row r="73" spans="1:10" ht="156.75" customHeight="1" outlineLevel="1">
      <c r="A73" s="25" t="s">
        <v>135</v>
      </c>
      <c r="B73" s="49"/>
      <c r="C73" s="67"/>
      <c r="D73" s="15"/>
      <c r="E73" s="41">
        <v>5</v>
      </c>
      <c r="F73" s="41">
        <v>3</v>
      </c>
      <c r="G73" s="41">
        <f t="shared" si="15"/>
        <v>15</v>
      </c>
      <c r="H73" s="42">
        <f t="shared" si="2"/>
        <v>0</v>
      </c>
      <c r="I73" s="43">
        <f t="shared" si="16"/>
        <v>1</v>
      </c>
      <c r="J73" s="42" t="str">
        <f t="shared" si="14"/>
        <v>Non évalué</v>
      </c>
    </row>
    <row r="74" spans="1:10" ht="57" customHeight="1">
      <c r="A74" s="57" t="s">
        <v>104</v>
      </c>
      <c r="B74" s="58" t="s">
        <v>104</v>
      </c>
      <c r="C74" s="58" t="s">
        <v>104</v>
      </c>
      <c r="D74" s="45">
        <f>SUM(D75:D93)</f>
        <v>0</v>
      </c>
      <c r="E74" s="41">
        <f t="shared" ref="E74:F74" si="17">SUM(E75:E93)</f>
        <v>125</v>
      </c>
      <c r="F74" s="41">
        <f t="shared" si="17"/>
        <v>94</v>
      </c>
      <c r="G74" s="41">
        <f t="shared" si="15"/>
        <v>11750</v>
      </c>
      <c r="H74" s="45">
        <f t="shared" ref="H74:H127" si="18">D74*F74</f>
        <v>0</v>
      </c>
      <c r="I74" s="46">
        <f t="shared" si="16"/>
        <v>1</v>
      </c>
      <c r="J74" s="45" t="str">
        <f>IF(_xlfn.CONCAT(D75:D85)="","Non évalué",(IF(I74=0,"Conforme",IF(I74&gt;=0.9,"Critique",IF(I74&gt;=0.6,"Majeur",IF(I74&gt;=0.3,"Mineur","Négligeable"))))))</f>
        <v>Non évalué</v>
      </c>
    </row>
    <row r="75" spans="1:10" ht="108" outlineLevel="1">
      <c r="A75" s="23" t="s">
        <v>74</v>
      </c>
      <c r="B75" s="48"/>
      <c r="C75" s="65" t="s">
        <v>143</v>
      </c>
      <c r="D75" s="15"/>
      <c r="E75" s="41">
        <v>5</v>
      </c>
      <c r="F75" s="41">
        <v>4</v>
      </c>
      <c r="G75" s="41">
        <f t="shared" si="15"/>
        <v>20</v>
      </c>
      <c r="H75" s="42">
        <f t="shared" si="18"/>
        <v>0</v>
      </c>
      <c r="I75" s="43">
        <f t="shared" si="16"/>
        <v>1</v>
      </c>
      <c r="J75" s="42" t="str">
        <f t="shared" ref="J75:J85" si="19">IF(D75="","Non évalué",(IF(I75=0,"Conforme",IF(I75&gt;=0.9,"Critique",IF(I75&gt;=0.6,"Majeur",IF(I75&gt;=0.3,"Mineur","Négligeable"))))))</f>
        <v>Non évalué</v>
      </c>
    </row>
    <row r="76" spans="1:10" ht="72" outlineLevel="1">
      <c r="A76" s="23" t="s">
        <v>75</v>
      </c>
      <c r="B76" s="48"/>
      <c r="C76" s="71"/>
      <c r="D76" s="15"/>
      <c r="E76" s="41">
        <v>5</v>
      </c>
      <c r="F76" s="41">
        <v>3</v>
      </c>
      <c r="G76" s="41">
        <f t="shared" si="15"/>
        <v>15</v>
      </c>
      <c r="H76" s="42">
        <f t="shared" si="18"/>
        <v>0</v>
      </c>
      <c r="I76" s="43">
        <f t="shared" si="16"/>
        <v>1</v>
      </c>
      <c r="J76" s="42" t="str">
        <f t="shared" si="19"/>
        <v>Non évalué</v>
      </c>
    </row>
    <row r="77" spans="1:10" ht="72" outlineLevel="1">
      <c r="A77" s="23" t="s">
        <v>187</v>
      </c>
      <c r="B77" s="48"/>
      <c r="C77" s="71"/>
      <c r="D77" s="15"/>
      <c r="E77" s="41">
        <v>5</v>
      </c>
      <c r="F77" s="41">
        <v>4</v>
      </c>
      <c r="G77" s="41">
        <f t="shared" si="15"/>
        <v>20</v>
      </c>
      <c r="H77" s="42">
        <f t="shared" si="18"/>
        <v>0</v>
      </c>
      <c r="I77" s="43">
        <f t="shared" si="16"/>
        <v>1</v>
      </c>
      <c r="J77" s="42" t="str">
        <f t="shared" si="19"/>
        <v>Non évalué</v>
      </c>
    </row>
    <row r="78" spans="1:10" ht="72" outlineLevel="1">
      <c r="A78" s="23" t="s">
        <v>195</v>
      </c>
      <c r="B78" s="48"/>
      <c r="C78" s="71"/>
      <c r="D78" s="15"/>
      <c r="E78" s="41">
        <v>5</v>
      </c>
      <c r="F78" s="41">
        <v>3</v>
      </c>
      <c r="G78" s="41">
        <f t="shared" si="15"/>
        <v>15</v>
      </c>
      <c r="H78" s="42">
        <f t="shared" si="18"/>
        <v>0</v>
      </c>
      <c r="I78" s="43">
        <f t="shared" si="16"/>
        <v>1</v>
      </c>
      <c r="J78" s="42" t="str">
        <f t="shared" si="19"/>
        <v>Non évalué</v>
      </c>
    </row>
    <row r="79" spans="1:10" ht="36" outlineLevel="1">
      <c r="A79" s="23" t="s">
        <v>76</v>
      </c>
      <c r="B79" s="48"/>
      <c r="C79" s="71"/>
      <c r="D79" s="15"/>
      <c r="E79" s="41">
        <v>5</v>
      </c>
      <c r="F79" s="41">
        <v>4</v>
      </c>
      <c r="G79" s="41">
        <f t="shared" si="15"/>
        <v>20</v>
      </c>
      <c r="H79" s="42">
        <f t="shared" si="18"/>
        <v>0</v>
      </c>
      <c r="I79" s="43">
        <f t="shared" si="16"/>
        <v>1</v>
      </c>
      <c r="J79" s="42" t="str">
        <f t="shared" si="19"/>
        <v>Non évalué</v>
      </c>
    </row>
    <row r="80" spans="1:10" ht="126" outlineLevel="1">
      <c r="A80" s="23" t="s">
        <v>188</v>
      </c>
      <c r="B80" s="48"/>
      <c r="C80" s="71"/>
      <c r="D80" s="15"/>
      <c r="E80" s="41">
        <v>5</v>
      </c>
      <c r="F80" s="41">
        <v>5</v>
      </c>
      <c r="G80" s="41">
        <f t="shared" si="15"/>
        <v>25</v>
      </c>
      <c r="H80" s="42">
        <f t="shared" si="18"/>
        <v>0</v>
      </c>
      <c r="I80" s="43">
        <f t="shared" si="16"/>
        <v>1</v>
      </c>
      <c r="J80" s="42" t="str">
        <f t="shared" si="19"/>
        <v>Non évalué</v>
      </c>
    </row>
    <row r="81" spans="1:23" ht="72" outlineLevel="1">
      <c r="A81" s="23" t="s">
        <v>77</v>
      </c>
      <c r="B81" s="48"/>
      <c r="C81" s="71"/>
      <c r="D81" s="15"/>
      <c r="E81" s="41">
        <v>5</v>
      </c>
      <c r="F81" s="41">
        <v>4</v>
      </c>
      <c r="G81" s="41">
        <f t="shared" si="15"/>
        <v>20</v>
      </c>
      <c r="H81" s="42">
        <f t="shared" si="18"/>
        <v>0</v>
      </c>
      <c r="I81" s="43">
        <f t="shared" si="16"/>
        <v>1</v>
      </c>
      <c r="J81" s="42" t="str">
        <f t="shared" si="19"/>
        <v>Non évalué</v>
      </c>
    </row>
    <row r="82" spans="1:23" ht="54" outlineLevel="1">
      <c r="A82" s="23" t="s">
        <v>78</v>
      </c>
      <c r="B82" s="48"/>
      <c r="C82" s="71"/>
      <c r="D82" s="15"/>
      <c r="E82" s="41">
        <v>5</v>
      </c>
      <c r="F82" s="41">
        <v>4</v>
      </c>
      <c r="G82" s="41">
        <f t="shared" si="15"/>
        <v>20</v>
      </c>
      <c r="H82" s="42">
        <f t="shared" si="18"/>
        <v>0</v>
      </c>
      <c r="I82" s="43">
        <f t="shared" si="16"/>
        <v>1</v>
      </c>
      <c r="J82" s="42" t="str">
        <f t="shared" si="19"/>
        <v>Non évalué</v>
      </c>
    </row>
    <row r="83" spans="1:23" ht="72" outlineLevel="1">
      <c r="A83" s="23" t="s">
        <v>79</v>
      </c>
      <c r="B83" s="48"/>
      <c r="C83" s="71"/>
      <c r="D83" s="15"/>
      <c r="E83" s="41">
        <v>5</v>
      </c>
      <c r="F83" s="41">
        <v>4</v>
      </c>
      <c r="G83" s="41">
        <f t="shared" si="15"/>
        <v>20</v>
      </c>
      <c r="H83" s="42">
        <f t="shared" si="18"/>
        <v>0</v>
      </c>
      <c r="I83" s="43">
        <f t="shared" si="16"/>
        <v>1</v>
      </c>
      <c r="J83" s="42" t="str">
        <f t="shared" si="19"/>
        <v>Non évalué</v>
      </c>
    </row>
    <row r="84" spans="1:23" ht="126" outlineLevel="1">
      <c r="A84" s="22" t="s">
        <v>189</v>
      </c>
      <c r="B84" s="48"/>
      <c r="C84" s="71"/>
      <c r="D84" s="15"/>
      <c r="E84" s="41">
        <v>5</v>
      </c>
      <c r="F84" s="41">
        <v>5</v>
      </c>
      <c r="G84" s="41">
        <f t="shared" si="15"/>
        <v>25</v>
      </c>
      <c r="H84" s="42">
        <f t="shared" si="18"/>
        <v>0</v>
      </c>
      <c r="I84" s="43">
        <f t="shared" si="16"/>
        <v>1</v>
      </c>
      <c r="J84" s="42" t="str">
        <f t="shared" si="19"/>
        <v>Non évalué</v>
      </c>
    </row>
    <row r="85" spans="1:23" ht="108" outlineLevel="1">
      <c r="A85" s="22" t="s">
        <v>190</v>
      </c>
      <c r="B85" s="48"/>
      <c r="C85" s="72"/>
      <c r="D85" s="15"/>
      <c r="E85" s="41">
        <v>5</v>
      </c>
      <c r="F85" s="41">
        <v>2</v>
      </c>
      <c r="G85" s="41">
        <f t="shared" si="15"/>
        <v>10</v>
      </c>
      <c r="H85" s="42">
        <f t="shared" si="18"/>
        <v>0</v>
      </c>
      <c r="I85" s="43">
        <f t="shared" si="16"/>
        <v>1</v>
      </c>
      <c r="J85" s="42" t="str">
        <f t="shared" si="19"/>
        <v>Non évalué</v>
      </c>
    </row>
    <row r="86" spans="1:23" ht="57" customHeight="1">
      <c r="A86" s="57" t="s">
        <v>105</v>
      </c>
      <c r="B86" s="57" t="s">
        <v>105</v>
      </c>
      <c r="C86" s="58" t="s">
        <v>105</v>
      </c>
      <c r="D86" s="45">
        <f>SUM(D87:D93)</f>
        <v>0</v>
      </c>
      <c r="E86" s="41">
        <f t="shared" ref="E86:F86" si="20">SUM(E87:E93)</f>
        <v>35</v>
      </c>
      <c r="F86" s="41">
        <f t="shared" si="20"/>
        <v>26</v>
      </c>
      <c r="G86" s="41">
        <f t="shared" si="15"/>
        <v>910</v>
      </c>
      <c r="H86" s="45">
        <f t="shared" si="18"/>
        <v>0</v>
      </c>
      <c r="I86" s="46">
        <f t="shared" si="16"/>
        <v>1</v>
      </c>
      <c r="J86" s="45" t="str">
        <f>IF(_xlfn.CONCAT(D87:D93)="","Non évalué",(IF(I86=0,"Conforme",IF(I86&gt;=0.9,"Critique",IF(I86&gt;=0.6,"Majeur",IF(I86&gt;=0.3,"Mineur","Négligeable"))))))</f>
        <v>Non évalué</v>
      </c>
    </row>
    <row r="87" spans="1:23" ht="54" outlineLevel="1">
      <c r="A87" s="25" t="s">
        <v>80</v>
      </c>
      <c r="B87" s="48"/>
      <c r="C87" s="65" t="s">
        <v>196</v>
      </c>
      <c r="D87" s="15"/>
      <c r="E87" s="41">
        <v>5</v>
      </c>
      <c r="F87" s="41">
        <v>5</v>
      </c>
      <c r="G87" s="41">
        <f t="shared" si="15"/>
        <v>25</v>
      </c>
      <c r="H87" s="42">
        <f t="shared" si="18"/>
        <v>0</v>
      </c>
      <c r="I87" s="43">
        <f t="shared" si="16"/>
        <v>1</v>
      </c>
      <c r="J87" s="42" t="str">
        <f t="shared" ref="J87:J93" si="21">IF(D87="","Non évalué",(IF(I87=0,"Conforme",IF(I87&gt;=0.9,"Critique",IF(I87&gt;=0.6,"Majeur",IF(I87&gt;=0.3,"Mineur","Négligeable"))))))</f>
        <v>Non évalué</v>
      </c>
    </row>
    <row r="88" spans="1:23" ht="72" outlineLevel="1">
      <c r="A88" s="25" t="s">
        <v>191</v>
      </c>
      <c r="B88" s="48"/>
      <c r="C88" s="71"/>
      <c r="D88" s="15"/>
      <c r="E88" s="41">
        <v>5</v>
      </c>
      <c r="F88" s="41">
        <v>4</v>
      </c>
      <c r="G88" s="41">
        <f t="shared" si="15"/>
        <v>20</v>
      </c>
      <c r="H88" s="42">
        <f t="shared" si="18"/>
        <v>0</v>
      </c>
      <c r="I88" s="43">
        <f t="shared" si="16"/>
        <v>1</v>
      </c>
      <c r="J88" s="42" t="str">
        <f t="shared" si="21"/>
        <v>Non évalué</v>
      </c>
    </row>
    <row r="89" spans="1:23" ht="72" outlineLevel="1">
      <c r="A89" s="25" t="s">
        <v>192</v>
      </c>
      <c r="B89" s="48"/>
      <c r="C89" s="71"/>
      <c r="D89" s="15"/>
      <c r="E89" s="41">
        <v>5</v>
      </c>
      <c r="F89" s="41">
        <v>2</v>
      </c>
      <c r="G89" s="41">
        <f t="shared" si="15"/>
        <v>10</v>
      </c>
      <c r="H89" s="42">
        <f t="shared" si="18"/>
        <v>0</v>
      </c>
      <c r="I89" s="43">
        <f t="shared" si="16"/>
        <v>1</v>
      </c>
      <c r="J89" s="42" t="str">
        <f t="shared" si="21"/>
        <v>Non évalué</v>
      </c>
    </row>
    <row r="90" spans="1:23" ht="72" outlineLevel="1">
      <c r="A90" s="25" t="s">
        <v>81</v>
      </c>
      <c r="B90" s="48"/>
      <c r="C90" s="71"/>
      <c r="D90" s="15"/>
      <c r="E90" s="41">
        <v>5</v>
      </c>
      <c r="F90" s="41">
        <v>4</v>
      </c>
      <c r="G90" s="41">
        <f t="shared" si="15"/>
        <v>20</v>
      </c>
      <c r="H90" s="42">
        <f t="shared" si="18"/>
        <v>0</v>
      </c>
      <c r="I90" s="43">
        <f t="shared" si="16"/>
        <v>1</v>
      </c>
      <c r="J90" s="42" t="str">
        <f t="shared" si="21"/>
        <v>Non évalué</v>
      </c>
    </row>
    <row r="91" spans="1:23" ht="90" outlineLevel="1">
      <c r="A91" s="25" t="s">
        <v>193</v>
      </c>
      <c r="B91" s="48"/>
      <c r="C91" s="71"/>
      <c r="D91" s="15"/>
      <c r="E91" s="41">
        <v>5</v>
      </c>
      <c r="F91" s="41">
        <v>4</v>
      </c>
      <c r="G91" s="41">
        <f t="shared" si="15"/>
        <v>20</v>
      </c>
      <c r="H91" s="42">
        <f t="shared" si="18"/>
        <v>0</v>
      </c>
      <c r="I91" s="43">
        <f t="shared" si="16"/>
        <v>1</v>
      </c>
      <c r="J91" s="42" t="str">
        <f t="shared" si="21"/>
        <v>Non évalué</v>
      </c>
    </row>
    <row r="92" spans="1:23" ht="90" outlineLevel="1">
      <c r="A92" s="25" t="s">
        <v>82</v>
      </c>
      <c r="B92" s="48"/>
      <c r="C92" s="71"/>
      <c r="D92" s="15"/>
      <c r="E92" s="41">
        <v>5</v>
      </c>
      <c r="F92" s="41">
        <v>2</v>
      </c>
      <c r="G92" s="41">
        <f t="shared" si="15"/>
        <v>10</v>
      </c>
      <c r="H92" s="42">
        <f t="shared" si="18"/>
        <v>0</v>
      </c>
      <c r="I92" s="43">
        <f t="shared" si="16"/>
        <v>1</v>
      </c>
      <c r="J92" s="42" t="str">
        <f t="shared" si="21"/>
        <v>Non évalué</v>
      </c>
    </row>
    <row r="93" spans="1:23" ht="128.25" customHeight="1" outlineLevel="1">
      <c r="A93" s="25" t="s">
        <v>83</v>
      </c>
      <c r="B93" s="48"/>
      <c r="C93" s="72"/>
      <c r="D93" s="15"/>
      <c r="E93" s="41">
        <v>5</v>
      </c>
      <c r="F93" s="41">
        <v>5</v>
      </c>
      <c r="G93" s="41">
        <f t="shared" si="15"/>
        <v>25</v>
      </c>
      <c r="H93" s="42">
        <f t="shared" si="18"/>
        <v>0</v>
      </c>
      <c r="I93" s="43">
        <f t="shared" si="16"/>
        <v>1</v>
      </c>
      <c r="J93" s="42" t="str">
        <f t="shared" si="21"/>
        <v>Non évalué</v>
      </c>
    </row>
    <row r="94" spans="1:23" s="64" customFormat="1" ht="57" customHeight="1">
      <c r="A94" s="57" t="s">
        <v>99</v>
      </c>
      <c r="B94" s="57" t="s">
        <v>99</v>
      </c>
      <c r="C94" s="58" t="s">
        <v>99</v>
      </c>
      <c r="D94" s="45">
        <f>SUM(D95:D98)</f>
        <v>0</v>
      </c>
      <c r="E94" s="41">
        <f>SUM(E95:E98)</f>
        <v>20</v>
      </c>
      <c r="F94" s="41">
        <f>SUM(F95:F98)</f>
        <v>11</v>
      </c>
      <c r="G94" s="41">
        <f t="shared" si="15"/>
        <v>220</v>
      </c>
      <c r="H94" s="45">
        <f t="shared" si="18"/>
        <v>0</v>
      </c>
      <c r="I94" s="46">
        <f t="shared" si="16"/>
        <v>1</v>
      </c>
      <c r="J94" s="45" t="str">
        <f>IF(_xlfn.CONCAT(D95:D98)="","Non évalué",(IF(I94=0,"Conforme",IF(I94&gt;=0.9,"Critique",IF(I94&gt;=0.6,"Majeur",IF(I94&gt;=0.3,"Mineur","Négligeable"))))))</f>
        <v>Non évalué</v>
      </c>
      <c r="K94" s="63"/>
      <c r="L94" s="63"/>
      <c r="M94" s="63"/>
      <c r="N94" s="63"/>
      <c r="O94" s="63"/>
      <c r="P94" s="63"/>
      <c r="Q94" s="63"/>
      <c r="R94" s="63"/>
      <c r="S94" s="63"/>
      <c r="T94" s="63"/>
      <c r="U94" s="63"/>
      <c r="V94" s="63"/>
      <c r="W94" s="63"/>
    </row>
    <row r="95" spans="1:23" ht="54" outlineLevel="1">
      <c r="A95" s="25" t="s">
        <v>84</v>
      </c>
      <c r="B95" s="48"/>
      <c r="C95" s="65" t="s">
        <v>144</v>
      </c>
      <c r="D95" s="15"/>
      <c r="E95" s="41">
        <v>5</v>
      </c>
      <c r="F95" s="41">
        <v>2</v>
      </c>
      <c r="G95" s="41">
        <f t="shared" si="15"/>
        <v>10</v>
      </c>
      <c r="H95" s="42">
        <f t="shared" si="18"/>
        <v>0</v>
      </c>
      <c r="I95" s="43">
        <f t="shared" si="16"/>
        <v>1</v>
      </c>
      <c r="J95" s="42" t="str">
        <f t="shared" ref="J95:J98" si="22">IF(D95="","Non évalué",(IF(I95=0,"Conforme",IF(I95&gt;=0.9,"Critique",IF(I95&gt;=0.6,"Majeur",IF(I95&gt;=0.3,"Mineur","Négligeable"))))))</f>
        <v>Non évalué</v>
      </c>
    </row>
    <row r="96" spans="1:23" ht="143.25" customHeight="1" outlineLevel="1">
      <c r="A96" s="25" t="s">
        <v>194</v>
      </c>
      <c r="B96" s="48"/>
      <c r="C96" s="71"/>
      <c r="D96" s="15"/>
      <c r="E96" s="41">
        <v>5</v>
      </c>
      <c r="F96" s="41">
        <v>2</v>
      </c>
      <c r="G96" s="41">
        <f t="shared" si="15"/>
        <v>10</v>
      </c>
      <c r="H96" s="42">
        <f t="shared" si="18"/>
        <v>0</v>
      </c>
      <c r="I96" s="43">
        <f t="shared" si="16"/>
        <v>1</v>
      </c>
      <c r="J96" s="42" t="str">
        <f t="shared" si="22"/>
        <v>Non évalué</v>
      </c>
    </row>
    <row r="97" spans="1:23" ht="107.25" customHeight="1" outlineLevel="1">
      <c r="A97" s="25" t="s">
        <v>85</v>
      </c>
      <c r="B97" s="48"/>
      <c r="C97" s="71"/>
      <c r="D97" s="15"/>
      <c r="E97" s="41">
        <v>5</v>
      </c>
      <c r="F97" s="41">
        <v>3</v>
      </c>
      <c r="G97" s="41">
        <f t="shared" si="15"/>
        <v>15</v>
      </c>
      <c r="H97" s="42">
        <f t="shared" si="18"/>
        <v>0</v>
      </c>
      <c r="I97" s="43">
        <f t="shared" si="16"/>
        <v>1</v>
      </c>
      <c r="J97" s="42" t="str">
        <f t="shared" si="22"/>
        <v>Non évalué</v>
      </c>
    </row>
    <row r="98" spans="1:23" ht="108" outlineLevel="1">
      <c r="A98" s="25" t="s">
        <v>86</v>
      </c>
      <c r="B98" s="48"/>
      <c r="C98" s="72"/>
      <c r="D98" s="15"/>
      <c r="E98" s="41">
        <v>5</v>
      </c>
      <c r="F98" s="41">
        <v>4</v>
      </c>
      <c r="G98" s="41">
        <f t="shared" si="15"/>
        <v>20</v>
      </c>
      <c r="H98" s="42">
        <f t="shared" si="18"/>
        <v>0</v>
      </c>
      <c r="I98" s="43">
        <f t="shared" si="16"/>
        <v>1</v>
      </c>
      <c r="J98" s="42" t="str">
        <f t="shared" si="22"/>
        <v>Non évalué</v>
      </c>
    </row>
    <row r="99" spans="1:23" s="64" customFormat="1" ht="57" customHeight="1">
      <c r="A99" s="57" t="s">
        <v>106</v>
      </c>
      <c r="B99" s="57" t="s">
        <v>106</v>
      </c>
      <c r="C99" s="58" t="s">
        <v>106</v>
      </c>
      <c r="D99" s="45">
        <f>SUM(D100:D102)</f>
        <v>0</v>
      </c>
      <c r="E99" s="41">
        <f t="shared" ref="E99:F99" si="23">SUM(E100:E102)</f>
        <v>15</v>
      </c>
      <c r="F99" s="41">
        <f t="shared" si="23"/>
        <v>10</v>
      </c>
      <c r="G99" s="41">
        <f t="shared" si="15"/>
        <v>150</v>
      </c>
      <c r="H99" s="45">
        <f t="shared" si="18"/>
        <v>0</v>
      </c>
      <c r="I99" s="46">
        <f t="shared" si="16"/>
        <v>1</v>
      </c>
      <c r="J99" s="45" t="str">
        <f>IF(_xlfn.CONCAT(D100:D102)="","Non évalué",(IF(I99=0,"Conforme",IF(I99&gt;=0.9,"Critique",IF(I99&gt;=0.6,"Majeur",IF(I99&gt;=0.3,"Mineur","Négligeable"))))))</f>
        <v>Non évalué</v>
      </c>
      <c r="K99" s="63"/>
      <c r="L99" s="63"/>
      <c r="M99" s="63"/>
      <c r="N99" s="63"/>
      <c r="O99" s="63"/>
      <c r="P99" s="63"/>
      <c r="Q99" s="63"/>
      <c r="R99" s="63"/>
      <c r="S99" s="63"/>
      <c r="T99" s="63"/>
      <c r="U99" s="63"/>
      <c r="V99" s="63"/>
      <c r="W99" s="63"/>
    </row>
    <row r="100" spans="1:23" ht="46.25" customHeight="1" outlineLevel="1">
      <c r="A100" s="25" t="s">
        <v>87</v>
      </c>
      <c r="B100" s="48"/>
      <c r="C100" s="65" t="s">
        <v>145</v>
      </c>
      <c r="D100" s="15"/>
      <c r="E100" s="41">
        <v>5</v>
      </c>
      <c r="F100" s="41">
        <v>2</v>
      </c>
      <c r="G100" s="41">
        <f t="shared" si="15"/>
        <v>10</v>
      </c>
      <c r="H100" s="42">
        <f t="shared" si="18"/>
        <v>0</v>
      </c>
      <c r="I100" s="43">
        <f t="shared" si="16"/>
        <v>1</v>
      </c>
      <c r="J100" s="42" t="str">
        <f t="shared" ref="J100:J102" si="24">IF(D100="","Non évalué",(IF(I100=0,"Conforme",IF(I100&gt;=0.9,"Critique",IF(I100&gt;=0.6,"Majeur",IF(I100&gt;=0.3,"Mineur","Négligeable"))))))</f>
        <v>Non évalué</v>
      </c>
    </row>
    <row r="101" spans="1:23" ht="125.45" customHeight="1" outlineLevel="1">
      <c r="A101" s="25" t="s">
        <v>197</v>
      </c>
      <c r="B101" s="48"/>
      <c r="C101" s="71"/>
      <c r="D101" s="15"/>
      <c r="E101" s="41">
        <v>5</v>
      </c>
      <c r="F101" s="41">
        <v>5</v>
      </c>
      <c r="G101" s="41">
        <f t="shared" si="15"/>
        <v>25</v>
      </c>
      <c r="H101" s="42">
        <f t="shared" si="18"/>
        <v>0</v>
      </c>
      <c r="I101" s="43">
        <f t="shared" si="16"/>
        <v>1</v>
      </c>
      <c r="J101" s="42" t="str">
        <f t="shared" si="24"/>
        <v>Non évalué</v>
      </c>
    </row>
    <row r="102" spans="1:23" ht="108" outlineLevel="1">
      <c r="A102" s="25" t="s">
        <v>88</v>
      </c>
      <c r="B102" s="48"/>
      <c r="C102" s="72"/>
      <c r="D102" s="15"/>
      <c r="E102" s="41">
        <v>5</v>
      </c>
      <c r="F102" s="41">
        <v>3</v>
      </c>
      <c r="G102" s="41">
        <f t="shared" si="15"/>
        <v>15</v>
      </c>
      <c r="H102" s="42">
        <f t="shared" si="18"/>
        <v>0</v>
      </c>
      <c r="I102" s="43">
        <f t="shared" si="16"/>
        <v>1</v>
      </c>
      <c r="J102" s="42" t="str">
        <f t="shared" si="24"/>
        <v>Non évalué</v>
      </c>
    </row>
    <row r="103" spans="1:23" ht="57" customHeight="1">
      <c r="A103" s="57" t="s">
        <v>201</v>
      </c>
      <c r="B103" s="57" t="s">
        <v>201</v>
      </c>
      <c r="C103" s="57" t="s">
        <v>201</v>
      </c>
      <c r="D103" s="45">
        <f>SUM(D104:D108)</f>
        <v>0</v>
      </c>
      <c r="E103" s="41">
        <f t="shared" ref="E103:F103" si="25">SUM(E104:E108)</f>
        <v>25</v>
      </c>
      <c r="F103" s="41">
        <f t="shared" si="25"/>
        <v>22</v>
      </c>
      <c r="G103" s="41">
        <f t="shared" si="15"/>
        <v>550</v>
      </c>
      <c r="H103" s="45">
        <f t="shared" si="18"/>
        <v>0</v>
      </c>
      <c r="I103" s="46">
        <f t="shared" si="16"/>
        <v>1</v>
      </c>
      <c r="J103" s="45" t="str">
        <f>IF(_xlfn.CONCAT(D104:D108)="","Non évalué",(IF(I103=0,"Conforme",IF(I103&gt;=0.9,"Critique",IF(I103&gt;=0.6,"Majeur",IF(I103&gt;=0.3,"Mineur","Négligeable"))))))</f>
        <v>Non évalué</v>
      </c>
    </row>
    <row r="104" spans="1:23" ht="126.75" customHeight="1" outlineLevel="1">
      <c r="A104" s="25" t="s">
        <v>198</v>
      </c>
      <c r="B104" s="48"/>
      <c r="C104" s="65" t="s">
        <v>146</v>
      </c>
      <c r="D104" s="15"/>
      <c r="E104" s="41">
        <v>5</v>
      </c>
      <c r="F104" s="41">
        <v>4</v>
      </c>
      <c r="G104" s="41">
        <f t="shared" si="15"/>
        <v>20</v>
      </c>
      <c r="H104" s="42">
        <f t="shared" si="18"/>
        <v>0</v>
      </c>
      <c r="I104" s="43">
        <f t="shared" si="16"/>
        <v>1</v>
      </c>
      <c r="J104" s="42" t="str">
        <f t="shared" ref="J104:J109" si="26">IF(D104="","Non évalué",(IF(I104=0,"Conforme",IF(I104&gt;=0.9,"Critique",IF(I104&gt;=0.6,"Majeur",IF(I104&gt;=0.3,"Mineur","Négligeable"))))))</f>
        <v>Non évalué</v>
      </c>
    </row>
    <row r="105" spans="1:23" ht="90" outlineLevel="1">
      <c r="A105" s="25" t="s">
        <v>199</v>
      </c>
      <c r="B105" s="48"/>
      <c r="C105" s="66"/>
      <c r="D105" s="15"/>
      <c r="E105" s="41">
        <v>5</v>
      </c>
      <c r="F105" s="41">
        <v>5</v>
      </c>
      <c r="G105" s="41">
        <f t="shared" si="15"/>
        <v>25</v>
      </c>
      <c r="H105" s="42">
        <f t="shared" si="18"/>
        <v>0</v>
      </c>
      <c r="I105" s="43">
        <f t="shared" si="16"/>
        <v>1</v>
      </c>
      <c r="J105" s="42" t="str">
        <f t="shared" si="26"/>
        <v>Non évalué</v>
      </c>
    </row>
    <row r="106" spans="1:23" ht="108" outlineLevel="1">
      <c r="A106" s="25" t="s">
        <v>90</v>
      </c>
      <c r="B106" s="48"/>
      <c r="C106" s="66"/>
      <c r="D106" s="15"/>
      <c r="E106" s="41">
        <v>5</v>
      </c>
      <c r="F106" s="41">
        <v>5</v>
      </c>
      <c r="G106" s="41">
        <f t="shared" si="15"/>
        <v>25</v>
      </c>
      <c r="H106" s="42">
        <f t="shared" si="18"/>
        <v>0</v>
      </c>
      <c r="I106" s="43">
        <f t="shared" si="16"/>
        <v>1</v>
      </c>
      <c r="J106" s="42" t="str">
        <f t="shared" si="26"/>
        <v>Non évalué</v>
      </c>
    </row>
    <row r="107" spans="1:23" ht="68.45" customHeight="1" outlineLevel="1">
      <c r="A107" s="25" t="s">
        <v>200</v>
      </c>
      <c r="B107" s="48"/>
      <c r="C107" s="66"/>
      <c r="D107" s="15"/>
      <c r="E107" s="41">
        <v>5</v>
      </c>
      <c r="F107" s="41">
        <v>4</v>
      </c>
      <c r="G107" s="41">
        <f t="shared" si="15"/>
        <v>20</v>
      </c>
      <c r="H107" s="42">
        <f t="shared" si="18"/>
        <v>0</v>
      </c>
      <c r="I107" s="43">
        <f t="shared" si="16"/>
        <v>1</v>
      </c>
      <c r="J107" s="42" t="str">
        <f t="shared" si="26"/>
        <v>Non évalué</v>
      </c>
    </row>
    <row r="108" spans="1:23" ht="72" outlineLevel="1">
      <c r="A108" s="25" t="s">
        <v>89</v>
      </c>
      <c r="B108" s="48"/>
      <c r="C108" s="66"/>
      <c r="D108" s="15"/>
      <c r="E108" s="41">
        <v>5</v>
      </c>
      <c r="F108" s="41">
        <v>4</v>
      </c>
      <c r="G108" s="41">
        <f t="shared" si="15"/>
        <v>20</v>
      </c>
      <c r="H108" s="42">
        <f t="shared" si="18"/>
        <v>0</v>
      </c>
      <c r="I108" s="43">
        <f t="shared" si="16"/>
        <v>1</v>
      </c>
      <c r="J108" s="42" t="str">
        <f t="shared" si="26"/>
        <v>Non évalué</v>
      </c>
    </row>
    <row r="109" spans="1:23" ht="126" outlineLevel="1">
      <c r="A109" s="25" t="s">
        <v>136</v>
      </c>
      <c r="B109" s="48"/>
      <c r="C109" s="67"/>
      <c r="D109" s="15"/>
      <c r="E109" s="41">
        <v>5</v>
      </c>
      <c r="F109" s="41">
        <v>4</v>
      </c>
      <c r="G109" s="41">
        <f t="shared" si="15"/>
        <v>20</v>
      </c>
      <c r="H109" s="42">
        <f t="shared" si="18"/>
        <v>0</v>
      </c>
      <c r="I109" s="43">
        <f t="shared" si="16"/>
        <v>1</v>
      </c>
      <c r="J109" s="42" t="str">
        <f t="shared" si="26"/>
        <v>Non évalué</v>
      </c>
    </row>
    <row r="110" spans="1:23" ht="57" customHeight="1">
      <c r="A110" s="57" t="s">
        <v>202</v>
      </c>
      <c r="B110" s="57" t="s">
        <v>202</v>
      </c>
      <c r="C110" s="58" t="s">
        <v>202</v>
      </c>
      <c r="D110" s="45">
        <f>SUM(D111:D117)</f>
        <v>0</v>
      </c>
      <c r="E110" s="41">
        <f>SUM(E111:E117)</f>
        <v>35</v>
      </c>
      <c r="F110" s="41">
        <f>SUM(F111:F117)</f>
        <v>24</v>
      </c>
      <c r="G110" s="41">
        <f t="shared" si="15"/>
        <v>840</v>
      </c>
      <c r="H110" s="45">
        <f t="shared" si="18"/>
        <v>0</v>
      </c>
      <c r="I110" s="46">
        <f t="shared" si="16"/>
        <v>1</v>
      </c>
      <c r="J110" s="45" t="str">
        <f>IF(_xlfn.CONCAT(D111:D117)="","Non évalué",(IF(I110=0,"Conforme",IF(I110&gt;=0.9,"Critique",IF(I110&gt;=0.6,"Majeur",IF(I110&gt;=0.3,"Mineur","Négligeable"))))))</f>
        <v>Non évalué</v>
      </c>
    </row>
    <row r="111" spans="1:23" ht="72" customHeight="1" outlineLevel="1">
      <c r="A111" s="25" t="s">
        <v>92</v>
      </c>
      <c r="B111" s="48"/>
      <c r="C111" s="73" t="s">
        <v>147</v>
      </c>
      <c r="D111" s="15"/>
      <c r="E111" s="41">
        <v>5</v>
      </c>
      <c r="F111" s="41">
        <v>5</v>
      </c>
      <c r="G111" s="41">
        <f t="shared" si="15"/>
        <v>25</v>
      </c>
      <c r="H111" s="42">
        <f t="shared" si="18"/>
        <v>0</v>
      </c>
      <c r="I111" s="43">
        <f t="shared" si="16"/>
        <v>1</v>
      </c>
      <c r="J111" s="42" t="str">
        <f t="shared" ref="J111:J117" si="27">IF(D111="","Non évalué",(IF(I111=0,"Conforme",IF(I111&gt;=0.9,"Critique",IF(I111&gt;=0.6,"Majeur",IF(I111&gt;=0.3,"Mineur","Négligeable"))))))</f>
        <v>Non évalué</v>
      </c>
    </row>
    <row r="112" spans="1:23" ht="36" outlineLevel="1">
      <c r="A112" s="25" t="s">
        <v>91</v>
      </c>
      <c r="B112" s="48"/>
      <c r="C112" s="71"/>
      <c r="D112" s="15"/>
      <c r="E112" s="41">
        <v>5</v>
      </c>
      <c r="F112" s="41">
        <v>3</v>
      </c>
      <c r="G112" s="41">
        <f t="shared" si="15"/>
        <v>15</v>
      </c>
      <c r="H112" s="42">
        <f t="shared" si="18"/>
        <v>0</v>
      </c>
      <c r="I112" s="43">
        <f t="shared" si="16"/>
        <v>1</v>
      </c>
      <c r="J112" s="42" t="str">
        <f t="shared" si="27"/>
        <v>Non évalué</v>
      </c>
    </row>
    <row r="113" spans="1:23" ht="72" outlineLevel="1">
      <c r="A113" s="25" t="s">
        <v>203</v>
      </c>
      <c r="B113" s="48"/>
      <c r="C113" s="71"/>
      <c r="D113" s="15"/>
      <c r="E113" s="41">
        <v>5</v>
      </c>
      <c r="F113" s="41">
        <v>4</v>
      </c>
      <c r="G113" s="41">
        <f t="shared" si="15"/>
        <v>20</v>
      </c>
      <c r="H113" s="42">
        <f t="shared" si="18"/>
        <v>0</v>
      </c>
      <c r="I113" s="43">
        <f t="shared" si="16"/>
        <v>1</v>
      </c>
      <c r="J113" s="42" t="str">
        <f t="shared" si="27"/>
        <v>Non évalué</v>
      </c>
    </row>
    <row r="114" spans="1:23" ht="108" outlineLevel="1">
      <c r="A114" s="25" t="s">
        <v>93</v>
      </c>
      <c r="B114" s="48"/>
      <c r="C114" s="71"/>
      <c r="D114" s="15"/>
      <c r="E114" s="41">
        <v>5</v>
      </c>
      <c r="F114" s="41">
        <v>2</v>
      </c>
      <c r="G114" s="41">
        <f t="shared" si="15"/>
        <v>10</v>
      </c>
      <c r="H114" s="42">
        <f t="shared" si="18"/>
        <v>0</v>
      </c>
      <c r="I114" s="43">
        <f t="shared" si="16"/>
        <v>1</v>
      </c>
      <c r="J114" s="42" t="str">
        <f t="shared" si="27"/>
        <v>Non évalué</v>
      </c>
    </row>
    <row r="115" spans="1:23" ht="54" outlineLevel="1">
      <c r="A115" s="25" t="s">
        <v>94</v>
      </c>
      <c r="B115" s="48"/>
      <c r="C115" s="71"/>
      <c r="D115" s="15"/>
      <c r="E115" s="41">
        <v>5</v>
      </c>
      <c r="F115" s="41">
        <v>3</v>
      </c>
      <c r="G115" s="41">
        <f t="shared" si="15"/>
        <v>15</v>
      </c>
      <c r="H115" s="42">
        <f t="shared" si="18"/>
        <v>0</v>
      </c>
      <c r="I115" s="43">
        <f t="shared" si="16"/>
        <v>1</v>
      </c>
      <c r="J115" s="42" t="str">
        <f t="shared" si="27"/>
        <v>Non évalué</v>
      </c>
    </row>
    <row r="116" spans="1:23" ht="84" customHeight="1" outlineLevel="1">
      <c r="A116" s="25" t="s">
        <v>204</v>
      </c>
      <c r="B116" s="48"/>
      <c r="C116" s="71"/>
      <c r="D116" s="15"/>
      <c r="E116" s="41">
        <v>5</v>
      </c>
      <c r="F116" s="41">
        <v>5</v>
      </c>
      <c r="G116" s="41">
        <f t="shared" si="15"/>
        <v>25</v>
      </c>
      <c r="H116" s="42">
        <f t="shared" si="18"/>
        <v>0</v>
      </c>
      <c r="I116" s="43">
        <f t="shared" si="16"/>
        <v>1</v>
      </c>
      <c r="J116" s="42" t="str">
        <f t="shared" si="27"/>
        <v>Non évalué</v>
      </c>
    </row>
    <row r="117" spans="1:23" ht="216" outlineLevel="1">
      <c r="A117" s="25" t="s">
        <v>95</v>
      </c>
      <c r="B117" s="48"/>
      <c r="C117" s="72"/>
      <c r="D117" s="15"/>
      <c r="E117" s="41">
        <v>5</v>
      </c>
      <c r="F117" s="41">
        <v>2</v>
      </c>
      <c r="G117" s="41">
        <f t="shared" si="15"/>
        <v>10</v>
      </c>
      <c r="H117" s="42">
        <f t="shared" si="18"/>
        <v>0</v>
      </c>
      <c r="I117" s="43">
        <f t="shared" si="16"/>
        <v>1</v>
      </c>
      <c r="J117" s="42" t="str">
        <f t="shared" si="27"/>
        <v>Non évalué</v>
      </c>
    </row>
    <row r="118" spans="1:23" ht="57" customHeight="1">
      <c r="A118" s="57" t="s">
        <v>96</v>
      </c>
      <c r="B118" s="57" t="s">
        <v>96</v>
      </c>
      <c r="C118" s="58" t="s">
        <v>21</v>
      </c>
      <c r="D118" s="45">
        <f>SUM(D119)</f>
        <v>0</v>
      </c>
      <c r="E118" s="41">
        <f>E119</f>
        <v>5</v>
      </c>
      <c r="F118" s="41">
        <f>F119</f>
        <v>3</v>
      </c>
      <c r="G118" s="41">
        <f t="shared" si="15"/>
        <v>15</v>
      </c>
      <c r="H118" s="45">
        <f t="shared" si="18"/>
        <v>0</v>
      </c>
      <c r="I118" s="46">
        <f t="shared" si="16"/>
        <v>1</v>
      </c>
      <c r="J118" s="45" t="str">
        <f>IF(D119="","Non évalué",(IF(I118=0,"Conforme",IF(I118&gt;=0.9,"Critique",IF(I118&gt;=0.6,"Majeur",IF(I118&gt;=0.3,"Mineur","Négligeable"))))))</f>
        <v>Non évalué</v>
      </c>
    </row>
    <row r="119" spans="1:23" ht="138" customHeight="1" outlineLevel="1">
      <c r="A119" s="23" t="s">
        <v>205</v>
      </c>
      <c r="B119" s="48"/>
      <c r="C119" s="60" t="s">
        <v>148</v>
      </c>
      <c r="D119" s="15"/>
      <c r="E119" s="41">
        <v>5</v>
      </c>
      <c r="F119" s="41">
        <v>3</v>
      </c>
      <c r="G119" s="41">
        <f t="shared" si="15"/>
        <v>15</v>
      </c>
      <c r="H119" s="42">
        <f t="shared" si="18"/>
        <v>0</v>
      </c>
      <c r="I119" s="43">
        <f t="shared" si="16"/>
        <v>1</v>
      </c>
      <c r="J119" s="42" t="str">
        <f t="shared" ref="J119" si="28">IF(D119="","Non évalué",(IF(I119=0,"Conforme",IF(I119&gt;=0.9,"Critique",IF(I119&gt;=0.6,"Majeur",IF(I119&gt;=0.3,"Mineur","Négligeable"))))))</f>
        <v>Non évalué</v>
      </c>
    </row>
    <row r="120" spans="1:23" ht="57" customHeight="1">
      <c r="A120" s="57" t="s">
        <v>107</v>
      </c>
      <c r="B120" s="57" t="s">
        <v>107</v>
      </c>
      <c r="C120" s="57" t="s">
        <v>107</v>
      </c>
      <c r="D120" s="45">
        <f>SUM(D121:D126)</f>
        <v>0</v>
      </c>
      <c r="E120" s="41">
        <f>SUM(E121:E126)</f>
        <v>30</v>
      </c>
      <c r="F120" s="41">
        <f>SUM(F121:F126)</f>
        <v>18</v>
      </c>
      <c r="G120" s="41">
        <f t="shared" si="15"/>
        <v>540</v>
      </c>
      <c r="H120" s="45">
        <f t="shared" si="18"/>
        <v>0</v>
      </c>
      <c r="I120" s="46">
        <f>((G120-H120)/G120)</f>
        <v>1</v>
      </c>
      <c r="J120" s="45" t="str">
        <f>IF(_xlfn.CONCAT(D121:D126)="","Non évalué",(IF(I120=0,"Conforme",IF(I120&gt;=0.9,"Critique",IF(I120&gt;=0.6,"Majeur",IF(I120&gt;=0.3,"Mineur","Négligeable"))))))</f>
        <v>Non évalué</v>
      </c>
    </row>
    <row r="121" spans="1:23" ht="123.6" customHeight="1" outlineLevel="1">
      <c r="A121" s="23" t="s">
        <v>206</v>
      </c>
      <c r="B121" s="48"/>
      <c r="C121" s="65" t="s">
        <v>209</v>
      </c>
      <c r="D121" s="15"/>
      <c r="E121" s="41">
        <v>5</v>
      </c>
      <c r="F121" s="41">
        <v>3</v>
      </c>
      <c r="G121" s="41">
        <f t="shared" si="15"/>
        <v>15</v>
      </c>
      <c r="H121" s="42">
        <f t="shared" si="18"/>
        <v>0</v>
      </c>
      <c r="I121" s="43">
        <f t="shared" ref="I121:I127" si="29">((G121-H121)/G121)</f>
        <v>1</v>
      </c>
      <c r="J121" s="42" t="str">
        <f t="shared" ref="J121:J127" si="30">IF(D121="","Non évalué",(IF(I121=0,"Conforme",IF(I121&gt;=0.9,"Critique",IF(I121&gt;=0.6,"Majeur",IF(I121&gt;=0.3,"Mineur","Négligeable"))))))</f>
        <v>Non évalué</v>
      </c>
    </row>
    <row r="122" spans="1:23" ht="72" outlineLevel="1">
      <c r="A122" s="23" t="s">
        <v>207</v>
      </c>
      <c r="B122" s="48"/>
      <c r="C122" s="66"/>
      <c r="D122" s="15"/>
      <c r="E122" s="41">
        <v>5</v>
      </c>
      <c r="F122" s="41">
        <v>3</v>
      </c>
      <c r="G122" s="41">
        <f t="shared" si="15"/>
        <v>15</v>
      </c>
      <c r="H122" s="42">
        <f t="shared" si="18"/>
        <v>0</v>
      </c>
      <c r="I122" s="43">
        <f t="shared" si="29"/>
        <v>1</v>
      </c>
      <c r="J122" s="42" t="str">
        <f t="shared" si="30"/>
        <v>Non évalué</v>
      </c>
    </row>
    <row r="123" spans="1:23" ht="72" outlineLevel="1">
      <c r="A123" s="23" t="s">
        <v>208</v>
      </c>
      <c r="B123" s="48"/>
      <c r="C123" s="66"/>
      <c r="D123" s="15"/>
      <c r="E123" s="41">
        <v>5</v>
      </c>
      <c r="F123" s="41">
        <v>3</v>
      </c>
      <c r="G123" s="41">
        <f t="shared" si="15"/>
        <v>15</v>
      </c>
      <c r="H123" s="42">
        <f t="shared" si="18"/>
        <v>0</v>
      </c>
      <c r="I123" s="43">
        <f t="shared" si="29"/>
        <v>1</v>
      </c>
      <c r="J123" s="42" t="str">
        <f t="shared" si="30"/>
        <v>Non évalué</v>
      </c>
    </row>
    <row r="124" spans="1:23" ht="72" outlineLevel="1">
      <c r="A124" s="27" t="s">
        <v>97</v>
      </c>
      <c r="B124" s="48"/>
      <c r="C124" s="66"/>
      <c r="D124" s="15"/>
      <c r="E124" s="41">
        <v>5</v>
      </c>
      <c r="F124" s="41">
        <v>5</v>
      </c>
      <c r="G124" s="41">
        <f t="shared" si="15"/>
        <v>25</v>
      </c>
      <c r="H124" s="42">
        <f t="shared" si="18"/>
        <v>0</v>
      </c>
      <c r="I124" s="43">
        <f t="shared" si="29"/>
        <v>1</v>
      </c>
      <c r="J124" s="42" t="str">
        <f t="shared" si="30"/>
        <v>Non évalué</v>
      </c>
    </row>
    <row r="125" spans="1:23" ht="72" outlineLevel="1">
      <c r="A125" s="27" t="s">
        <v>98</v>
      </c>
      <c r="B125" s="48"/>
      <c r="C125" s="66"/>
      <c r="D125" s="15"/>
      <c r="E125" s="41">
        <v>5</v>
      </c>
      <c r="F125" s="41">
        <v>2</v>
      </c>
      <c r="G125" s="41">
        <f t="shared" si="15"/>
        <v>10</v>
      </c>
      <c r="H125" s="42">
        <f t="shared" si="18"/>
        <v>0</v>
      </c>
      <c r="I125" s="43">
        <f t="shared" si="29"/>
        <v>1</v>
      </c>
      <c r="J125" s="42" t="str">
        <f t="shared" si="30"/>
        <v>Non évalué</v>
      </c>
    </row>
    <row r="126" spans="1:23" ht="62" customHeight="1" outlineLevel="1">
      <c r="A126" s="23" t="s">
        <v>210</v>
      </c>
      <c r="B126" s="48"/>
      <c r="C126" s="66"/>
      <c r="D126" s="15"/>
      <c r="E126" s="41">
        <v>5</v>
      </c>
      <c r="F126" s="41">
        <v>2</v>
      </c>
      <c r="G126" s="41">
        <f t="shared" si="15"/>
        <v>10</v>
      </c>
      <c r="H126" s="42">
        <f t="shared" si="18"/>
        <v>0</v>
      </c>
      <c r="I126" s="43">
        <f t="shared" si="29"/>
        <v>1</v>
      </c>
      <c r="J126" s="42" t="str">
        <f t="shared" si="30"/>
        <v>Non évalué</v>
      </c>
    </row>
    <row r="127" spans="1:23" ht="83.25" customHeight="1" outlineLevel="1">
      <c r="A127" s="23" t="s">
        <v>133</v>
      </c>
      <c r="B127" s="48"/>
      <c r="C127" s="67"/>
      <c r="D127" s="15"/>
      <c r="E127" s="41">
        <v>5</v>
      </c>
      <c r="F127" s="41">
        <v>2</v>
      </c>
      <c r="G127" s="41">
        <f t="shared" si="15"/>
        <v>10</v>
      </c>
      <c r="H127" s="42">
        <f t="shared" si="18"/>
        <v>0</v>
      </c>
      <c r="I127" s="43">
        <f t="shared" si="29"/>
        <v>1</v>
      </c>
      <c r="J127" s="42" t="str">
        <f t="shared" si="30"/>
        <v>Non évalué</v>
      </c>
    </row>
    <row r="128" spans="1:23" s="5" customFormat="1" ht="18" customHeight="1">
      <c r="C128" s="14"/>
      <c r="D128" s="14"/>
      <c r="E128" s="14"/>
      <c r="F128" s="14"/>
      <c r="G128" s="14"/>
      <c r="H128" s="14"/>
      <c r="K128" s="14"/>
      <c r="L128" s="14"/>
      <c r="M128" s="14"/>
      <c r="N128" s="14"/>
      <c r="O128" s="14"/>
      <c r="P128" s="14"/>
      <c r="Q128" s="14"/>
      <c r="R128" s="14"/>
      <c r="S128" s="14"/>
      <c r="T128" s="14"/>
      <c r="U128" s="14"/>
      <c r="V128" s="14"/>
      <c r="W128" s="14"/>
    </row>
    <row r="129" spans="3:23" s="5" customFormat="1" ht="18" customHeight="1">
      <c r="C129" s="19"/>
      <c r="D129" s="14"/>
      <c r="E129" s="14"/>
      <c r="F129" s="14"/>
      <c r="G129" s="14"/>
      <c r="H129" s="14"/>
      <c r="K129" s="14"/>
      <c r="L129" s="14"/>
      <c r="M129" s="14"/>
      <c r="N129" s="14"/>
      <c r="O129" s="14"/>
      <c r="P129" s="14"/>
      <c r="Q129" s="14"/>
      <c r="R129" s="14"/>
      <c r="S129" s="14"/>
      <c r="T129" s="14"/>
      <c r="U129" s="14"/>
      <c r="V129" s="14"/>
      <c r="W129" s="14"/>
    </row>
    <row r="130" spans="3:23" s="5" customFormat="1" ht="18" customHeight="1">
      <c r="C130" s="19"/>
      <c r="D130" s="14"/>
      <c r="E130" s="14"/>
      <c r="F130" s="14"/>
      <c r="G130" s="14"/>
      <c r="H130" s="14"/>
      <c r="K130" s="14"/>
      <c r="L130" s="14"/>
      <c r="M130" s="14"/>
      <c r="N130" s="14"/>
      <c r="O130" s="14"/>
      <c r="P130" s="14"/>
      <c r="Q130" s="14"/>
      <c r="R130" s="14"/>
      <c r="S130" s="14"/>
      <c r="T130" s="14"/>
      <c r="U130" s="14"/>
      <c r="V130" s="14"/>
      <c r="W130" s="14"/>
    </row>
    <row r="131" spans="3:23" s="5" customFormat="1" ht="18" customHeight="1">
      <c r="C131" s="19"/>
      <c r="D131" s="14"/>
      <c r="E131" s="14"/>
      <c r="F131" s="14"/>
      <c r="G131" s="14"/>
      <c r="H131" s="14"/>
      <c r="K131" s="14"/>
      <c r="L131" s="14"/>
      <c r="M131" s="14"/>
      <c r="N131" s="14"/>
      <c r="O131" s="14"/>
      <c r="P131" s="14"/>
      <c r="Q131" s="14"/>
      <c r="R131" s="14"/>
      <c r="S131" s="14"/>
      <c r="T131" s="14"/>
      <c r="U131" s="14"/>
      <c r="V131" s="14"/>
      <c r="W131" s="14"/>
    </row>
    <row r="132" spans="3:23" s="5" customFormat="1" ht="18" customHeight="1">
      <c r="C132" s="19"/>
      <c r="D132" s="14"/>
      <c r="E132" s="14"/>
      <c r="F132" s="14"/>
      <c r="G132" s="14"/>
      <c r="H132" s="14"/>
      <c r="K132" s="14"/>
      <c r="L132" s="14"/>
      <c r="M132" s="14"/>
      <c r="N132" s="14"/>
      <c r="O132" s="14"/>
      <c r="P132" s="14"/>
      <c r="Q132" s="14"/>
      <c r="R132" s="14"/>
      <c r="S132" s="14"/>
      <c r="T132" s="14"/>
      <c r="U132" s="14"/>
      <c r="V132" s="14"/>
      <c r="W132" s="14"/>
    </row>
    <row r="133" spans="3:23" s="5" customFormat="1" ht="18" customHeight="1">
      <c r="C133" s="19"/>
      <c r="D133" s="14"/>
      <c r="E133" s="14"/>
      <c r="F133" s="14"/>
      <c r="G133" s="14"/>
      <c r="H133" s="14"/>
      <c r="K133" s="14"/>
      <c r="L133" s="14"/>
      <c r="M133" s="14"/>
      <c r="N133" s="14"/>
      <c r="O133" s="14"/>
      <c r="P133" s="14"/>
      <c r="Q133" s="14"/>
      <c r="R133" s="14"/>
      <c r="S133" s="14"/>
      <c r="T133" s="14"/>
      <c r="U133" s="14"/>
      <c r="V133" s="14"/>
      <c r="W133" s="14"/>
    </row>
    <row r="134" spans="3:23" ht="18" customHeight="1"/>
  </sheetData>
  <mergeCells count="15">
    <mergeCell ref="A1:B1"/>
    <mergeCell ref="C17:C22"/>
    <mergeCell ref="C4:C15"/>
    <mergeCell ref="C24:C39"/>
    <mergeCell ref="C41:C51"/>
    <mergeCell ref="C121:C127"/>
    <mergeCell ref="C53:C58"/>
    <mergeCell ref="C100:C102"/>
    <mergeCell ref="C111:C117"/>
    <mergeCell ref="C60:C65"/>
    <mergeCell ref="C75:C85"/>
    <mergeCell ref="C87:C93"/>
    <mergeCell ref="C95:C98"/>
    <mergeCell ref="C67:C73"/>
    <mergeCell ref="C104:C109"/>
  </mergeCells>
  <conditionalFormatting sqref="J3:J127">
    <cfRule type="cellIs" dxfId="8" priority="6" operator="equal">
      <formula>"Conforme"</formula>
    </cfRule>
    <cfRule type="cellIs" dxfId="7" priority="7" operator="equal">
      <formula>"Mineur"</formula>
    </cfRule>
    <cfRule type="cellIs" dxfId="6" priority="8" operator="equal">
      <formula>"Majeur"</formula>
    </cfRule>
    <cfRule type="cellIs" dxfId="5" priority="9" operator="equal">
      <formula>"Négligeable"</formula>
    </cfRule>
    <cfRule type="cellIs" dxfId="4" priority="10" operator="equal">
      <formula>"Critique"</formula>
    </cfRule>
  </conditionalFormatting>
  <dataValidations count="1">
    <dataValidation type="list" allowBlank="1" showInputMessage="1" showErrorMessage="1" sqref="D121:D127 D24:D39 E59 E103:F103 E52 D75:D85 D87:D98 D41:D73 D100:D109 D111:D117 D119 D17:D22 D4:D15" xr:uid="{A8F08FD1-3E14-452E-9999-F97AB442F932}">
      <formula1>"0,1,2,3,4,5"</formula1>
    </dataValidation>
  </dataValidations>
  <pageMargins left="0.7" right="0.7" top="0.75" bottom="0.75" header="0.3" footer="0.3"/>
  <pageSetup paperSize="9" scale="32"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723D21-684C-4045-8629-CD6ED0CAA7CF}">
  <dimension ref="A2:G29"/>
  <sheetViews>
    <sheetView view="pageBreakPreview" zoomScale="60" zoomScaleNormal="100" workbookViewId="0">
      <selection activeCell="B24" sqref="B24:D24"/>
    </sheetView>
  </sheetViews>
  <sheetFormatPr baseColWidth="10" defaultRowHeight="14.25"/>
  <cols>
    <col min="2" max="7" width="26.6640625" customWidth="1"/>
  </cols>
  <sheetData>
    <row r="2" spans="1:7" ht="25.5">
      <c r="B2" s="104" t="s">
        <v>149</v>
      </c>
      <c r="C2" s="104"/>
      <c r="D2" s="104"/>
      <c r="E2" s="104"/>
      <c r="F2" s="104"/>
      <c r="G2" s="104"/>
    </row>
    <row r="3" spans="1:7" ht="25.5">
      <c r="B3" s="33" t="s">
        <v>37</v>
      </c>
      <c r="C3" s="34" t="s">
        <v>0</v>
      </c>
      <c r="D3" s="34" t="s">
        <v>3</v>
      </c>
      <c r="E3" s="34" t="s">
        <v>2</v>
      </c>
      <c r="F3" s="34" t="s">
        <v>1</v>
      </c>
      <c r="G3" s="34" t="s">
        <v>4</v>
      </c>
    </row>
    <row r="4" spans="1:7">
      <c r="B4" s="82" t="str">
        <f>CONCATENATE(IF('Auto diagnostic Cycle Achat'!J3="Non évalué",A11,""),IF('Auto diagnostic Cycle Achat'!J16="Non évalué",A12,""),IF('Auto diagnostic Cycle Achat'!J23="Non évalué",A13,""),IF('Auto diagnostic Cycle Achat'!J40="Non évalué",A14,""),IF('Auto diagnostic Cycle Achat'!J52="Non évalué",A15,""),IF('Auto diagnostic Cycle Achat'!J59="Non évalué",A16,""),IF('Auto diagnostic Cycle Achat'!J66="Non évalué",A17,""),IF('Auto diagnostic Cycle Achat'!J74="Non évalué",A18,""),IF('Auto diagnostic Cycle Achat'!J86="Non évalué",A19,""),IF('Auto diagnostic Cycle Achat'!J94="Non évalué",A20,""),IF('Auto diagnostic Cycle Achat'!J99="Non évalué",A21,""),IF('Auto diagnostic Cycle Achat'!J103="Non évalué",A22,""),IF('Auto diagnostic Cycle Achat'!J110="Non évalué",A23,""),IF('Auto diagnostic Cycle Achat'!J118="Non évalué",A24,""),IF('Auto diagnostic Cycle Achat'!J120="Non évalué",A25,""))</f>
        <v>①②③④⑤⑥⑦⑧⑨⑩⑪⑫⑬⑭⑮</v>
      </c>
      <c r="C4" s="90" t="str">
        <f>CONCATENATE(IF('Auto diagnostic Cycle Achat'!J3="Conforme",A11,""),IF('Auto diagnostic Cycle Achat'!J16="Conforme",A12,""),IF('Auto diagnostic Cycle Achat'!J23="Conforme",A13,""),IF('Auto diagnostic Cycle Achat'!J40="Conforme",A14,""),IF('Auto diagnostic Cycle Achat'!J52="Conforme",A15,""),IF('Auto diagnostic Cycle Achat'!J59="Conforme",A16,""),IF('Auto diagnostic Cycle Achat'!J66="Conforme",A17,""),IF('Auto diagnostic Cycle Achat'!J74="Conforme",A18,""),IF('Auto diagnostic Cycle Achat'!J86="Conforme",A19,""),IF('Auto diagnostic Cycle Achat'!J94="Conforme",A20,""),IF('Auto diagnostic Cycle Achat'!J99="Conforme",A21,""),IF('Auto diagnostic Cycle Achat'!J103="Conforme",A22,""),IF('Auto diagnostic Cycle Achat'!J110="Conforme",A23,""),IF('Auto diagnostic Cycle Achat'!J118="Conforme",A24,""),IF('Auto diagnostic Cycle Achat'!J120="Conforme",A25,""))</f>
        <v/>
      </c>
      <c r="D4" s="93" t="str">
        <f>CONCATENATE(IF('Auto diagnostic Cycle Achat'!J3="Négligeable",A11,""),IF('Auto diagnostic Cycle Achat'!J16="Négligeable",A12,""),IF('Auto diagnostic Cycle Achat'!J23="Négligeable",A13,""),IF('Auto diagnostic Cycle Achat'!J40="Négligeable",A14,""),IF('Auto diagnostic Cycle Achat'!J52="Négligeable",A15,""),IF('Auto diagnostic Cycle Achat'!J59="Négligeable",A16,""),IF('Auto diagnostic Cycle Achat'!J66="Négligeable",A17,""),IF('Auto diagnostic Cycle Achat'!J74="Négligeable",A18,""),IF('Auto diagnostic Cycle Achat'!J86="Négligeable",A19,""),IF('Auto diagnostic Cycle Achat'!J94="Négligeable",A20,""),IF('Auto diagnostic Cycle Achat'!J99="Négligeable",A21,""),IF('Auto diagnostic Cycle Achat'!J103="Négligeable",A22,""),IF('Auto diagnostic Cycle Achat'!J110="Négligeable",A23,""),IF('Auto diagnostic Cycle Achat'!J118="Négligeable",A24,""),IF('Auto diagnostic Cycle Achat'!J120="Négligeable",A25,""))</f>
        <v/>
      </c>
      <c r="E4" s="96" t="str">
        <f>CONCATENATE(IF('Auto diagnostic Cycle Achat'!J3="Mineur",A11,""),IF('Auto diagnostic Cycle Achat'!J16="Mineur",A12,""),IF('Auto diagnostic Cycle Achat'!J23="Mineur",A13,""),IF('Auto diagnostic Cycle Achat'!J40="Mineur",A14,""),IF('Auto diagnostic Cycle Achat'!J52="Mineur",A15,""),IF('Auto diagnostic Cycle Achat'!J59="Mineur",A16,""),IF('Auto diagnostic Cycle Achat'!J66="Mineur",A17,""),IF('Auto diagnostic Cycle Achat'!J74="Mineur",A18,""),IF('Auto diagnostic Cycle Achat'!J86="Mineur",A19,""),IF('Auto diagnostic Cycle Achat'!J94="Mineur",A20,""),IF('Auto diagnostic Cycle Achat'!J99="Mineur",A21,""),IF('Auto diagnostic Cycle Achat'!J103="Mineur",A22,""),IF('Auto diagnostic Cycle Achat'!J110="Mineur",A23,""),IF('Auto diagnostic Cycle Achat'!J118="Mineur",A24,""),IF('Auto diagnostic Cycle Achat'!J120="Mineur",A25,""))</f>
        <v/>
      </c>
      <c r="F4" s="87" t="str">
        <f>CONCATENATE(IF('Auto diagnostic Cycle Achat'!J3="Majeur",A11,""),IF('Auto diagnostic Cycle Achat'!J16="Majeur",A12,""),IF('Auto diagnostic Cycle Achat'!J23="Majeur",A13,""),IF('Auto diagnostic Cycle Achat'!J40="Majeur",A14,""),IF('Auto diagnostic Cycle Achat'!J52="Majeur",A15,""),IF('Auto diagnostic Cycle Achat'!J59="Majeur",A16,""),IF('Auto diagnostic Cycle Achat'!J66="Majeur",A17,""),IF('Auto diagnostic Cycle Achat'!J74="Majeur",A18,""),IF('Auto diagnostic Cycle Achat'!J86="Majeur",A19,""),IF('Auto diagnostic Cycle Achat'!J94="Majeur",A20,""),IF('Auto diagnostic Cycle Achat'!J99="Majeur",A21,""),IF('Auto diagnostic Cycle Achat'!J103="Majeur",A22,""),IF('Auto diagnostic Cycle Achat'!J110="Majeur",A23,""),IF('Auto diagnostic Cycle Achat'!J118="Majeur",A24,""),IF('Auto diagnostic Cycle Achat'!J120="Majeur",A25,""))</f>
        <v/>
      </c>
      <c r="G4" s="85" t="str">
        <f>CONCATENATE(IF('Auto diagnostic Cycle Achat'!J3="Critique",A11,""),IF('Auto diagnostic Cycle Achat'!J16="Critique",A12,""),IF('Auto diagnostic Cycle Achat'!J23="Critique",A13,""),IF('Auto diagnostic Cycle Achat'!J40="Critique",A14,""),IF('Auto diagnostic Cycle Achat'!J52="Critique",A15,""),IF('Auto diagnostic Cycle Achat'!J59="Critique",A16,""),IF('Auto diagnostic Cycle Achat'!J66="Critique",A17,""),IF('Auto diagnostic Cycle Achat'!J74="Critique",A18,""),IF('Auto diagnostic Cycle Achat'!J86="Critique",A19,""),IF('Auto diagnostic Cycle Achat'!J94="Critique",A20,""),IF('Auto diagnostic Cycle Achat'!J99="Critique",A21,""),IF('Auto diagnostic Cycle Achat'!J103="Critique",A22,""),IF('Auto diagnostic Cycle Achat'!J110="Critique",A23,""),IF('Auto diagnostic Cycle Achat'!J118="Critique",A24,""),IF('Auto diagnostic Cycle Achat'!J120="Critique",A25,""))</f>
        <v/>
      </c>
    </row>
    <row r="5" spans="1:7">
      <c r="B5" s="83"/>
      <c r="C5" s="91"/>
      <c r="D5" s="94"/>
      <c r="E5" s="97"/>
      <c r="F5" s="88"/>
      <c r="G5" s="86"/>
    </row>
    <row r="6" spans="1:7" ht="45" customHeight="1">
      <c r="B6" s="84"/>
      <c r="C6" s="92"/>
      <c r="D6" s="95"/>
      <c r="E6" s="98"/>
      <c r="F6" s="89"/>
      <c r="G6" s="86"/>
    </row>
    <row r="8" spans="1:7">
      <c r="C8" s="9"/>
    </row>
    <row r="9" spans="1:7">
      <c r="C9" s="9"/>
    </row>
    <row r="10" spans="1:7">
      <c r="A10" s="32" t="s">
        <v>151</v>
      </c>
      <c r="B10" s="99" t="s">
        <v>150</v>
      </c>
      <c r="C10" s="99"/>
      <c r="D10" s="99"/>
    </row>
    <row r="11" spans="1:7">
      <c r="A11" s="29" t="s">
        <v>5</v>
      </c>
      <c r="B11" s="81" t="s">
        <v>24</v>
      </c>
      <c r="C11" s="81"/>
      <c r="D11" s="81"/>
    </row>
    <row r="12" spans="1:7">
      <c r="A12" s="29" t="s">
        <v>6</v>
      </c>
      <c r="B12" s="81" t="s">
        <v>25</v>
      </c>
      <c r="C12" s="81"/>
      <c r="D12" s="81"/>
    </row>
    <row r="13" spans="1:7">
      <c r="A13" s="29" t="s">
        <v>7</v>
      </c>
      <c r="B13" s="81" t="s">
        <v>26</v>
      </c>
      <c r="C13" s="81"/>
      <c r="D13" s="81"/>
    </row>
    <row r="14" spans="1:7">
      <c r="A14" s="29" t="s">
        <v>8</v>
      </c>
      <c r="B14" s="81" t="s">
        <v>27</v>
      </c>
      <c r="C14" s="81"/>
      <c r="D14" s="81"/>
    </row>
    <row r="15" spans="1:7">
      <c r="A15" s="29" t="s">
        <v>9</v>
      </c>
      <c r="B15" s="81" t="s">
        <v>28</v>
      </c>
      <c r="C15" s="81"/>
      <c r="D15" s="81"/>
    </row>
    <row r="16" spans="1:7">
      <c r="A16" s="29" t="s">
        <v>10</v>
      </c>
      <c r="B16" s="81" t="s">
        <v>29</v>
      </c>
      <c r="C16" s="81"/>
      <c r="D16" s="81"/>
    </row>
    <row r="17" spans="1:4">
      <c r="A17" s="29" t="s">
        <v>11</v>
      </c>
      <c r="B17" s="81" t="s">
        <v>30</v>
      </c>
      <c r="C17" s="81"/>
      <c r="D17" s="81"/>
    </row>
    <row r="18" spans="1:4">
      <c r="A18" s="29" t="s">
        <v>12</v>
      </c>
      <c r="B18" s="81" t="s">
        <v>31</v>
      </c>
      <c r="C18" s="81"/>
      <c r="D18" s="81"/>
    </row>
    <row r="19" spans="1:4">
      <c r="A19" s="29" t="s">
        <v>13</v>
      </c>
      <c r="B19" s="81" t="s">
        <v>32</v>
      </c>
      <c r="C19" s="81"/>
      <c r="D19" s="81"/>
    </row>
    <row r="20" spans="1:4">
      <c r="A20" s="30" t="s">
        <v>14</v>
      </c>
      <c r="B20" s="81" t="s">
        <v>33</v>
      </c>
      <c r="C20" s="81"/>
      <c r="D20" s="81"/>
    </row>
    <row r="21" spans="1:4">
      <c r="A21" s="31" t="s">
        <v>15</v>
      </c>
      <c r="B21" s="81" t="s">
        <v>34</v>
      </c>
      <c r="C21" s="81"/>
      <c r="D21" s="81"/>
    </row>
    <row r="22" spans="1:4">
      <c r="A22" s="31" t="s">
        <v>16</v>
      </c>
      <c r="B22" s="81" t="s">
        <v>153</v>
      </c>
      <c r="C22" s="81"/>
      <c r="D22" s="81"/>
    </row>
    <row r="23" spans="1:4">
      <c r="A23" s="31" t="s">
        <v>17</v>
      </c>
      <c r="B23" s="81" t="s">
        <v>154</v>
      </c>
      <c r="C23" s="81"/>
      <c r="D23" s="81"/>
    </row>
    <row r="24" spans="1:4">
      <c r="A24" s="31" t="s">
        <v>18</v>
      </c>
      <c r="B24" s="81" t="s">
        <v>155</v>
      </c>
      <c r="C24" s="81"/>
      <c r="D24" s="81"/>
    </row>
    <row r="25" spans="1:4">
      <c r="A25" s="31" t="s">
        <v>19</v>
      </c>
      <c r="B25" s="81" t="s">
        <v>35</v>
      </c>
      <c r="C25" s="81"/>
      <c r="D25" s="81"/>
    </row>
    <row r="28" spans="1:4">
      <c r="A28" s="100" t="s">
        <v>116</v>
      </c>
      <c r="B28" s="101"/>
    </row>
    <row r="29" spans="1:4">
      <c r="A29" s="102">
        <f>(110-(COUNTIF('Auto diagnostic Cycle Achat'!J4:J15,"Non évalué")+COUNTIF('Auto diagnostic Cycle Achat'!J17:J22,"Non évalué")+COUNTIF('Auto diagnostic Cycle Achat'!J24:J38,"Non évalué")+COUNTIF('Auto diagnostic Cycle Achat'!J41:J51,"Non évalué")+COUNTIF('Auto diagnostic Cycle Achat'!J53:J58,"Non évalué")+COUNTIF('Auto diagnostic Cycle Achat'!J60:J65,"Non évalué")+COUNTIF('Auto diagnostic Cycle Achat'!J67:J73,"Non évalué")+COUNTIF('Auto diagnostic Cycle Achat'!J75:J85,"Non évalué")+COUNTIF('Auto diagnostic Cycle Achat'!J87:J93,"Non évalué")+COUNTIF('Auto diagnostic Cycle Achat'!J95:J98,"Non évalué")+COUNTIF('Auto diagnostic Cycle Achat'!J100:J102,"Non évalué")+COUNTIF('Auto diagnostic Cycle Achat'!J104:J109,"Non évalué")+COUNTIF('Auto diagnostic Cycle Achat'!J111:J117,"Non évalué")+COUNTIF('Auto diagnostic Cycle Achat'!J119:J119,"Non évalué")+COUNTIF('Auto diagnostic Cycle Achat'!J121:J127,"Non évalué")))/110</f>
        <v>9.0909090909090905E-3</v>
      </c>
      <c r="B29" s="103"/>
    </row>
  </sheetData>
  <mergeCells count="25">
    <mergeCell ref="A28:B28"/>
    <mergeCell ref="A29:B29"/>
    <mergeCell ref="B2:G2"/>
    <mergeCell ref="B20:D20"/>
    <mergeCell ref="B19:D19"/>
    <mergeCell ref="B18:D18"/>
    <mergeCell ref="B17:D17"/>
    <mergeCell ref="B16:D16"/>
    <mergeCell ref="B25:D25"/>
    <mergeCell ref="B24:D24"/>
    <mergeCell ref="B23:D23"/>
    <mergeCell ref="B22:D22"/>
    <mergeCell ref="B21:D21"/>
    <mergeCell ref="B11:D11"/>
    <mergeCell ref="B12:D12"/>
    <mergeCell ref="B13:D13"/>
    <mergeCell ref="B14:D14"/>
    <mergeCell ref="B15:D15"/>
    <mergeCell ref="B4:B6"/>
    <mergeCell ref="G4:G6"/>
    <mergeCell ref="F4:F6"/>
    <mergeCell ref="C4:C6"/>
    <mergeCell ref="D4:D6"/>
    <mergeCell ref="E4:E6"/>
    <mergeCell ref="B10:D10"/>
  </mergeCells>
  <conditionalFormatting sqref="C4">
    <cfRule type="cellIs" dxfId="3" priority="9" operator="equal">
      <formula>"Critique"</formula>
    </cfRule>
    <cfRule type="cellIs" dxfId="2" priority="10" operator="equal">
      <formula>"Majeur"</formula>
    </cfRule>
    <cfRule type="cellIs" dxfId="1" priority="11" stopIfTrue="1" operator="equal">
      <formula>"Négligeable"</formula>
    </cfRule>
    <cfRule type="cellIs" dxfId="0" priority="12" stopIfTrue="1" operator="equal">
      <formula>"Mineur"</formula>
    </cfRule>
  </conditionalFormatting>
  <pageMargins left="0.7" right="0.7" top="0.75" bottom="0.75" header="0.3" footer="0.3"/>
  <pageSetup paperSize="9" scale="51"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G20"/>
  <sheetViews>
    <sheetView view="pageBreakPreview" zoomScale="60" zoomScaleNormal="100" workbookViewId="0">
      <selection activeCell="B3" sqref="B3:E3"/>
    </sheetView>
  </sheetViews>
  <sheetFormatPr baseColWidth="10" defaultColWidth="36.46484375" defaultRowHeight="14.25"/>
  <cols>
    <col min="1" max="1" width="7.33203125" style="1" customWidth="1"/>
    <col min="2" max="2" width="12.46484375" style="1" customWidth="1"/>
    <col min="3" max="4" width="36.46484375" style="1"/>
    <col min="5" max="5" width="57.86328125" style="1" customWidth="1"/>
    <col min="6" max="16384" width="36.46484375" style="1"/>
  </cols>
  <sheetData>
    <row r="2" spans="2:7" ht="41.25" customHeight="1">
      <c r="B2" s="105" t="s">
        <v>20</v>
      </c>
      <c r="C2" s="106"/>
      <c r="D2" s="106"/>
      <c r="E2" s="107"/>
      <c r="G2" s="61"/>
    </row>
    <row r="3" spans="2:7" s="7" customFormat="1" ht="332.25" customHeight="1">
      <c r="B3" s="114" t="s">
        <v>211</v>
      </c>
      <c r="C3" s="115"/>
      <c r="D3" s="115"/>
      <c r="E3" s="116"/>
      <c r="F3" s="7" t="s">
        <v>118</v>
      </c>
    </row>
    <row r="4" spans="2:7" s="7" customFormat="1" ht="13.5" customHeight="1">
      <c r="B4" s="108"/>
      <c r="C4" s="108"/>
      <c r="D4" s="108"/>
      <c r="E4" s="108"/>
    </row>
    <row r="5" spans="2:7" ht="29" customHeight="1">
      <c r="B5" s="105" t="s">
        <v>115</v>
      </c>
      <c r="C5" s="106"/>
      <c r="D5" s="106"/>
      <c r="E5" s="107"/>
    </row>
    <row r="6" spans="2:7">
      <c r="B6" s="109" t="s">
        <v>109</v>
      </c>
      <c r="C6" s="110"/>
      <c r="D6" s="110"/>
      <c r="E6" s="111"/>
    </row>
    <row r="7" spans="2:7" ht="18" customHeight="1">
      <c r="B7" s="28" t="s">
        <v>0</v>
      </c>
      <c r="C7" s="112" t="s">
        <v>110</v>
      </c>
      <c r="D7" s="112"/>
      <c r="E7" s="112"/>
    </row>
    <row r="8" spans="2:7" ht="18" customHeight="1">
      <c r="B8" s="10" t="s">
        <v>3</v>
      </c>
      <c r="C8" s="113" t="s">
        <v>111</v>
      </c>
      <c r="D8" s="113"/>
      <c r="E8" s="113"/>
    </row>
    <row r="9" spans="2:7" ht="18" customHeight="1">
      <c r="B9" s="11" t="s">
        <v>2</v>
      </c>
      <c r="C9" s="113" t="s">
        <v>112</v>
      </c>
      <c r="D9" s="113"/>
      <c r="E9" s="113"/>
    </row>
    <row r="10" spans="2:7" ht="18" customHeight="1">
      <c r="B10" s="12" t="s">
        <v>1</v>
      </c>
      <c r="C10" s="113" t="s">
        <v>113</v>
      </c>
      <c r="D10" s="113"/>
      <c r="E10" s="113"/>
    </row>
    <row r="11" spans="2:7" ht="18" customHeight="1">
      <c r="B11" s="13" t="s">
        <v>4</v>
      </c>
      <c r="C11" s="113" t="s">
        <v>114</v>
      </c>
      <c r="D11" s="113"/>
      <c r="E11" s="113"/>
    </row>
    <row r="12" spans="2:7" ht="18" customHeight="1">
      <c r="B12" s="36"/>
      <c r="C12" s="37"/>
      <c r="D12" s="37"/>
      <c r="E12" s="37"/>
    </row>
    <row r="13" spans="2:7" ht="30" customHeight="1">
      <c r="B13" s="117" t="s">
        <v>126</v>
      </c>
      <c r="C13" s="117"/>
      <c r="D13" s="117"/>
      <c r="E13" s="117"/>
    </row>
    <row r="14" spans="2:7" ht="45.6" customHeight="1">
      <c r="B14" s="105" t="s">
        <v>127</v>
      </c>
      <c r="C14" s="118"/>
      <c r="D14" s="118"/>
      <c r="E14" s="119"/>
    </row>
    <row r="15" spans="2:7" ht="15" customHeight="1">
      <c r="B15" s="8">
        <v>5</v>
      </c>
      <c r="C15" s="113" t="s">
        <v>152</v>
      </c>
      <c r="D15" s="113"/>
      <c r="E15" s="113"/>
    </row>
    <row r="16" spans="2:7" ht="15" customHeight="1">
      <c r="B16" s="8">
        <v>4</v>
      </c>
      <c r="C16" s="113" t="s">
        <v>130</v>
      </c>
      <c r="D16" s="113"/>
      <c r="E16" s="113"/>
    </row>
    <row r="17" spans="2:5" ht="15" customHeight="1">
      <c r="B17" s="8">
        <v>3</v>
      </c>
      <c r="C17" s="113" t="s">
        <v>131</v>
      </c>
      <c r="D17" s="113"/>
      <c r="E17" s="113"/>
    </row>
    <row r="18" spans="2:5" ht="15" customHeight="1">
      <c r="B18" s="8">
        <v>2</v>
      </c>
      <c r="C18" s="113" t="s">
        <v>129</v>
      </c>
      <c r="D18" s="113"/>
      <c r="E18" s="113"/>
    </row>
    <row r="19" spans="2:5" ht="15" customHeight="1">
      <c r="B19" s="8">
        <v>1</v>
      </c>
      <c r="C19" s="113" t="s">
        <v>128</v>
      </c>
      <c r="D19" s="113"/>
      <c r="E19" s="113"/>
    </row>
    <row r="20" spans="2:5">
      <c r="B20" s="6"/>
      <c r="C20" s="6"/>
      <c r="D20" s="4"/>
      <c r="E20" s="3"/>
    </row>
  </sheetData>
  <mergeCells count="17">
    <mergeCell ref="C17:E17"/>
    <mergeCell ref="C18:E18"/>
    <mergeCell ref="C19:E19"/>
    <mergeCell ref="B3:E3"/>
    <mergeCell ref="B13:E13"/>
    <mergeCell ref="C10:E10"/>
    <mergeCell ref="C9:E9"/>
    <mergeCell ref="C8:E8"/>
    <mergeCell ref="C11:E11"/>
    <mergeCell ref="B14:E14"/>
    <mergeCell ref="C15:E15"/>
    <mergeCell ref="C16:E16"/>
    <mergeCell ref="B2:E2"/>
    <mergeCell ref="B4:E4"/>
    <mergeCell ref="B6:E6"/>
    <mergeCell ref="B5:E5"/>
    <mergeCell ref="C7:E7"/>
  </mergeCells>
  <pageMargins left="0.7" right="0.7" top="0.75" bottom="0.75" header="0.3" footer="0.3"/>
  <pageSetup paperSize="9" scale="46"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Auto diagnostic Cycle Achat</vt:lpstr>
      <vt:lpstr>Résultats</vt:lpstr>
      <vt:lpstr>Méthodologie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DPCoF</dc:creator>
  <cp:lastModifiedBy>Caillibotte Sylvie</cp:lastModifiedBy>
  <cp:lastPrinted>2024-10-01T04:43:40Z</cp:lastPrinted>
  <dcterms:created xsi:type="dcterms:W3CDTF">2022-09-05T08:35:32Z</dcterms:created>
  <dcterms:modified xsi:type="dcterms:W3CDTF">2024-10-01T04:44:54Z</dcterms:modified>
</cp:coreProperties>
</file>